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藤田和則\分野別ベストセラー\分野別ベストセラー2024年2月\アップ用\"/>
    </mc:Choice>
  </mc:AlternateContent>
  <xr:revisionPtr revIDLastSave="0" documentId="13_ncr:1_{62BA0EAD-AC98-49E5-8678-284763C31832}" xr6:coauthVersionLast="47" xr6:coauthVersionMax="47" xr10:uidLastSave="{00000000-0000-0000-0000-000000000000}"/>
  <bookViews>
    <workbookView xWindow="-120" yWindow="-120" windowWidth="29040" windowHeight="15720" xr2:uid="{887DDA1D-EED5-42A7-A7F5-3C089EB516E3}"/>
  </bookViews>
  <sheets>
    <sheet name="文芸一般2004年ベスト" sheetId="3" r:id="rId1"/>
    <sheet name="語学書2004年2月ベスト" sheetId="6" r:id="rId2"/>
    <sheet name="就職書2004年2月ベスト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7" l="1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4" i="6"/>
  <c r="B63" i="6"/>
  <c r="B62" i="6"/>
  <c r="B61" i="6"/>
  <c r="B60" i="6"/>
  <c r="B59" i="6"/>
  <c r="B58" i="6"/>
  <c r="B57" i="6"/>
  <c r="B56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</calcChain>
</file>

<file path=xl/sharedStrings.xml><?xml version="1.0" encoding="utf-8"?>
<sst xmlns="http://schemas.openxmlformats.org/spreadsheetml/2006/main" count="1045" uniqueCount="636">
  <si>
    <t>系</t>
    <rPh sb="0" eb="1">
      <t>ケイ</t>
    </rPh>
    <phoneticPr fontId="3"/>
  </si>
  <si>
    <t>順</t>
    <phoneticPr fontId="3"/>
  </si>
  <si>
    <t>ISBN</t>
    <phoneticPr fontId="3"/>
  </si>
  <si>
    <t>書名</t>
    <phoneticPr fontId="3"/>
  </si>
  <si>
    <t>著者</t>
    <phoneticPr fontId="3"/>
  </si>
  <si>
    <t>出版社</t>
    <phoneticPr fontId="3"/>
  </si>
  <si>
    <t>Ｃ分類</t>
    <phoneticPr fontId="3"/>
  </si>
  <si>
    <t>出版年月</t>
  </si>
  <si>
    <t>本体</t>
    <phoneticPr fontId="3"/>
  </si>
  <si>
    <t>新潮社</t>
  </si>
  <si>
    <t>筑摩書房</t>
  </si>
  <si>
    <t>朝日新聞出版</t>
  </si>
  <si>
    <t>日文小説</t>
  </si>
  <si>
    <t>岩波書店</t>
  </si>
  <si>
    <t>外文小説</t>
  </si>
  <si>
    <t>東野圭吾</t>
  </si>
  <si>
    <t>文藝春秋</t>
  </si>
  <si>
    <t>早川書房</t>
  </si>
  <si>
    <t>凪良ゆう</t>
  </si>
  <si>
    <t>東京創元社</t>
  </si>
  <si>
    <t>講談社</t>
  </si>
  <si>
    <t>中央公論新社</t>
  </si>
  <si>
    <t>宝島社</t>
  </si>
  <si>
    <t>湊かなえ</t>
  </si>
  <si>
    <t>集英社</t>
  </si>
  <si>
    <t>日文評論</t>
  </si>
  <si>
    <t>双葉社</t>
  </si>
  <si>
    <t>森見登美彦</t>
  </si>
  <si>
    <t>光文社</t>
  </si>
  <si>
    <t>ＫＡＤＯＫＡＷＡ</t>
  </si>
  <si>
    <t>河出書房新社</t>
  </si>
  <si>
    <t>芸術総記</t>
  </si>
  <si>
    <t>絵画彫刻</t>
  </si>
  <si>
    <t>総記</t>
  </si>
  <si>
    <t>ＮＨＫ出版</t>
  </si>
  <si>
    <t>平凡社</t>
  </si>
  <si>
    <t>文芸一般</t>
    <rPh sb="0" eb="4">
      <t>ブンゲイイッパン</t>
    </rPh>
    <phoneticPr fontId="3"/>
  </si>
  <si>
    <t>9784065281499</t>
  </si>
  <si>
    <t>汝、星のごとく</t>
  </si>
  <si>
    <t>小川哲</t>
  </si>
  <si>
    <t>外文・他</t>
  </si>
  <si>
    <t>晶文社</t>
  </si>
  <si>
    <t>9784575245677</t>
  </si>
  <si>
    <t>変な絵</t>
  </si>
  <si>
    <t>雨穴</t>
  </si>
  <si>
    <t>家事</t>
  </si>
  <si>
    <t>文学総記</t>
  </si>
  <si>
    <t>9784065311790</t>
  </si>
  <si>
    <t>あなたが誰かを殺した</t>
  </si>
  <si>
    <t>9784864108454</t>
  </si>
  <si>
    <t>変な家</t>
  </si>
  <si>
    <t>飛鳥新社</t>
  </si>
  <si>
    <t>草思社</t>
  </si>
  <si>
    <t>知念実希人</t>
  </si>
  <si>
    <t>青山美智子</t>
  </si>
  <si>
    <t>9784065296714</t>
  </si>
  <si>
    <t>続窓ぎわのトットちゃん</t>
  </si>
  <si>
    <t>黒柳徹子</t>
  </si>
  <si>
    <t>9784152102751</t>
  </si>
  <si>
    <t>歌われなかった海賊へ</t>
  </si>
  <si>
    <t>逢坂冬馬</t>
  </si>
  <si>
    <t>9784065331439</t>
  </si>
  <si>
    <t>なれのはて</t>
  </si>
  <si>
    <t>加藤シゲアキ</t>
  </si>
  <si>
    <t>9784065329467</t>
  </si>
  <si>
    <t>事務に踊る人々</t>
  </si>
  <si>
    <t>阿部公彦</t>
  </si>
  <si>
    <t>9784103553113</t>
  </si>
  <si>
    <t>君が手にするはずだった黄金について</t>
  </si>
  <si>
    <t>9784140819333</t>
  </si>
  <si>
    <t>イスラエル　人類史上最もやっかいな問題</t>
  </si>
  <si>
    <t>ダニエル・ソカッチ</t>
  </si>
  <si>
    <t>吉川弘文館</t>
  </si>
  <si>
    <t>9784794226808</t>
  </si>
  <si>
    <t>フランスの高校生が学んでいる哲学の教科書</t>
  </si>
  <si>
    <t>シャルル・ペパン</t>
  </si>
  <si>
    <t>音楽舞踊</t>
  </si>
  <si>
    <t>演劇映画</t>
  </si>
  <si>
    <t>旺文社</t>
  </si>
  <si>
    <t>実践ＩＥＬＴＳ英単語３５００</t>
  </si>
  <si>
    <t>内宮慶一</t>
  </si>
  <si>
    <t>ＩＥＬＴＳブリティッシュ・カウンシル公認問題集</t>
  </si>
  <si>
    <t>ブリティッシュ・カウンシル</t>
  </si>
  <si>
    <t>実践ＩＥＬＴＳ技能別問題集リスニング</t>
  </si>
  <si>
    <t>松園保則</t>
  </si>
  <si>
    <t>ＩＥＬＴＳブリティッシュ・カウンシル公認本番形式問題３回分</t>
  </si>
  <si>
    <t>実践ＩＥＬＴＳ技能別問題集リーディング</t>
  </si>
  <si>
    <t>河野太一</t>
  </si>
  <si>
    <t>林功</t>
  </si>
  <si>
    <t>ベレ出版</t>
  </si>
  <si>
    <t>植田一三</t>
  </si>
  <si>
    <t>語研</t>
  </si>
  <si>
    <t>ＴＯＥＦＬテスト英単語３８００</t>
  </si>
  <si>
    <t>神部孝</t>
  </si>
  <si>
    <t>新・最強のＴＯＥＦＬ　ｉＢＴ入門</t>
  </si>
  <si>
    <t>上原雅子</t>
  </si>
  <si>
    <t>コスモピア</t>
  </si>
  <si>
    <t>ポール・ワーデン</t>
  </si>
  <si>
    <t>アルク（千代田区）</t>
  </si>
  <si>
    <t>はじめてのＴＯＥＦＬテスト完全対策</t>
  </si>
  <si>
    <t>ＴＯＥＦＬテストリーディング問題２７０</t>
  </si>
  <si>
    <t>田中真紀子</t>
  </si>
  <si>
    <t>はじめてのＴＯＥＦＬ　ＩＴＰテスト完全対策</t>
  </si>
  <si>
    <t>島崎美登里</t>
  </si>
  <si>
    <t>ＴＯＥＦＬテストリスニング問題</t>
  </si>
  <si>
    <t>喜田慶文</t>
  </si>
  <si>
    <t>ジャパンタイムズ</t>
  </si>
  <si>
    <t>コミック</t>
  </si>
  <si>
    <t>9784864109826</t>
  </si>
  <si>
    <t>変な家　２</t>
  </si>
  <si>
    <t>9784022631305</t>
  </si>
  <si>
    <t>「差別」のしくみ</t>
  </si>
  <si>
    <t>木村草太</t>
  </si>
  <si>
    <t>9784866809342</t>
  </si>
  <si>
    <t>大学教授こそこそ日記</t>
  </si>
  <si>
    <t>多井学</t>
  </si>
  <si>
    <t>三五館シンシャ</t>
  </si>
  <si>
    <t>9784163917269</t>
  </si>
  <si>
    <t>可燃物</t>
  </si>
  <si>
    <t>米澤穂信</t>
  </si>
  <si>
    <t>朝日出版社</t>
  </si>
  <si>
    <t>西加奈子</t>
  </si>
  <si>
    <t>諸芸娯楽</t>
  </si>
  <si>
    <t>9784163915968</t>
  </si>
  <si>
    <t>因果推論の科学</t>
  </si>
  <si>
    <t>ジューディア・パール</t>
  </si>
  <si>
    <t>9784642059831</t>
  </si>
  <si>
    <t>おみくじの歴史</t>
  </si>
  <si>
    <t>平野多恵</t>
  </si>
  <si>
    <t>日文詩歌</t>
  </si>
  <si>
    <t>9784163917689</t>
  </si>
  <si>
    <t>世界一流エンジニアの思考法</t>
  </si>
  <si>
    <t>牛尾剛</t>
  </si>
  <si>
    <t>青土社</t>
  </si>
  <si>
    <t>大和書房</t>
  </si>
  <si>
    <t>青弓社</t>
  </si>
  <si>
    <t>9784022518378</t>
  </si>
  <si>
    <t>君のクイズ</t>
  </si>
  <si>
    <t>9784909394965</t>
  </si>
  <si>
    <t>野生のしっそう</t>
  </si>
  <si>
    <t>猪瀬浩平</t>
  </si>
  <si>
    <t>ミシマ社</t>
  </si>
  <si>
    <t>日経ＢＰ</t>
  </si>
  <si>
    <t>宮島未奈</t>
  </si>
  <si>
    <t>IELTS</t>
    <phoneticPr fontId="3"/>
  </si>
  <si>
    <t>TOEFL</t>
    <phoneticPr fontId="3"/>
  </si>
  <si>
    <t>公式ＴＯＥＩＣ　Ｌｉｓｔｅｎｉｎｇ　＆　Ｒｅａｄｉｎｇ問題集　１０</t>
  </si>
  <si>
    <t>Ｅｄｕｃａｔｉｏｎａｌ　Ｔｅｓｔｉｎｇ</t>
  </si>
  <si>
    <t>国際ビジネスコミュニケーション協会</t>
  </si>
  <si>
    <t>ＴＯＥＩＣ　Ｌ＆Ｒ　ＴＥＳＴ出る単特急金のフレーズ</t>
  </si>
  <si>
    <t>ＴＥＸ加藤</t>
  </si>
  <si>
    <t>１駅１題ＴＯＥＩＣ　Ｌ＆Ｒ　ＴＥＳＴ文法特急</t>
  </si>
  <si>
    <t>花田徹也</t>
  </si>
  <si>
    <t>はじめて受けるＴＯＥＩＣ　Ｌ＆Ｒテスト全パート完全攻略</t>
  </si>
  <si>
    <t>小石裕子</t>
  </si>
  <si>
    <t>ＴＯＥＩＣ　Ｌ＆Ｒ　ＴＥＳＴ出る単特急銀のフレーズ</t>
  </si>
  <si>
    <t>公式ＴＯＥＩＣ　Ｌｉｓｔｅｎｉｎｇ　＆　Ｒｅａｄｉｎｇ　問題集　９</t>
  </si>
  <si>
    <t>ＴＯＥＩＣ　Ｌ＆Ｒ　ＴＥＳＴ出る単特急金の１０００問</t>
  </si>
  <si>
    <t>公式ＴＯＥＩＣ　Ｌｉｓｔｅｎｉｎｇ　＆　Ｒｅａｄｉｎｇ　トレーニングリーディ　２</t>
  </si>
  <si>
    <t>ＴＯＥＩＣ　Ｌ＆Ｒ　ＴＥＳＴ出る単特急金のセンテンス</t>
  </si>
  <si>
    <t>ＴＯＥＩＣ　Ｌ＆Ｒ　ＴＥＳＴ出る問特急金の文法</t>
  </si>
  <si>
    <t>公式ＴＯＥＩＣ　Ｌｉｓｔｅｎｉｎｇ　＆　Ｒｅａｄｉｎｇ　トレーニングリスニン　２</t>
  </si>
  <si>
    <t>ＴＯＥＩＣ　Ｌ＆Ｒ　ＴＥＳＴ出る単特急金の熟語</t>
  </si>
  <si>
    <t>２カ月で攻略ＴＯＥＩＣ　Ｌ＆Ｒテスト７３０点！</t>
  </si>
  <si>
    <t>横本勝也</t>
  </si>
  <si>
    <t>公式ＴＯＥＩＣ　Ｌｉｓｔｅｎｉｎｇ　＆　Ｒｅａｄｉｎｇ問題集　８</t>
  </si>
  <si>
    <t>３週間で攻略ＴＯＥＩＣ　Ｌ＆Ｒテスト７３０点！</t>
  </si>
  <si>
    <t>小山克明</t>
  </si>
  <si>
    <t>ＣｈａｔＧＰＴ翻訳術　新ＡＩ時代の超英語スキルブック</t>
  </si>
  <si>
    <t>山田優（翻訳）</t>
  </si>
  <si>
    <t>ＴＯＥＩＣ　Ｌ＆Ｒテスト究極の模試６００問＋</t>
  </si>
  <si>
    <t>ヒロ前田</t>
  </si>
  <si>
    <t>１駅１題ＴＯＥＩＣ　Ｌ＆Ｒ　ＴＥＳＴ読解特急</t>
  </si>
  <si>
    <t>神崎正哉</t>
  </si>
  <si>
    <t>公式ＴＯＥＩＣ　Ｌｉｓｔｅｎｉｎｇ　＆　Ｒｅａｄｉｎｇ　６５０＋</t>
  </si>
  <si>
    <t>ＥＴＳ</t>
  </si>
  <si>
    <t>公式ＴＯＥＩＣ　Ｌｉｓｔｅｎｉｎｇ　＆　Ｒｅａｄｉｎｇ　８００＋</t>
  </si>
  <si>
    <t>ＴＯＥＩＣ　Ｌ＆Ｒ　ＴＥＳＴ　５分間特急超集中リスニング</t>
  </si>
  <si>
    <t>八島晶</t>
  </si>
  <si>
    <t>ＴＯＥＩＣ　Ｌ＆Ｒテスト全パート完全攻略８００点＋</t>
  </si>
  <si>
    <t>スリーエーネットワーク</t>
  </si>
  <si>
    <t>研究社</t>
  </si>
  <si>
    <t>アカデミック・フレーズバンク　そのまま使える！構文２００・文例１９００</t>
  </si>
  <si>
    <t>ジョン・モーリー</t>
  </si>
  <si>
    <t>どんどん話すための瞬間英作文トレーニング</t>
  </si>
  <si>
    <t>森沢洋介</t>
  </si>
  <si>
    <t>英単語の語源図鑑</t>
  </si>
  <si>
    <t>清水建二</t>
  </si>
  <si>
    <t>かんき出版</t>
  </si>
  <si>
    <t>高橋書店</t>
  </si>
  <si>
    <t>英語のハノン初級</t>
  </si>
  <si>
    <t>横山雅彦</t>
  </si>
  <si>
    <t>読解のための上級英文法</t>
  </si>
  <si>
    <t>田上芳彦</t>
  </si>
  <si>
    <t>２カ月で攻略　ＴＯＥＩＣ　Ｌ＆Ｒ　テスト９００点！</t>
  </si>
  <si>
    <t>天満嗣雄</t>
  </si>
  <si>
    <t>史上最強ＳＰＩ＆テストセンター超実戦問題集　２０２５最新版</t>
  </si>
  <si>
    <t>オフィス海</t>
  </si>
  <si>
    <t>ナツメ社</t>
  </si>
  <si>
    <t>最新最強のＳＰＩクリア問題集　’２５年版</t>
  </si>
  <si>
    <t>成美堂出版編集部</t>
  </si>
  <si>
    <t>成美堂出版</t>
  </si>
  <si>
    <t>国立大学法人等職員採用試験攻略ブック　６年度</t>
  </si>
  <si>
    <t>実務教育出版</t>
  </si>
  <si>
    <t>ＳＰＩノートの会</t>
  </si>
  <si>
    <t>最新！ＳＰＩ３完全版　’２６</t>
  </si>
  <si>
    <t>柳本新二</t>
  </si>
  <si>
    <t>絶対内定　２０２５</t>
  </si>
  <si>
    <t>杉村太郎</t>
  </si>
  <si>
    <t>ダイヤモンド社</t>
  </si>
  <si>
    <t>史上最強ＳＰＩ＆テストセンター１７００題　２０２５最新版</t>
  </si>
  <si>
    <t>最新最強のＣＡＢ・ＧＡＢ超速解法　’２５年版</t>
  </si>
  <si>
    <t>?橋二美夫</t>
  </si>
  <si>
    <t>スピード攻略Ｗｅｂテスト玉手箱　’２５年版</t>
  </si>
  <si>
    <t>笹森貴之</t>
  </si>
  <si>
    <t>絶対内定　エントリーシート・履歴書　２０２５</t>
  </si>
  <si>
    <t>就活必修！１週間でできる自己分析　２０２５</t>
  </si>
  <si>
    <t>坪田まり子</t>
  </si>
  <si>
    <t>さくら舎</t>
  </si>
  <si>
    <t>大手・人気企業突破ＳＰＩ３問題集≪完全版≫　’２６</t>
  </si>
  <si>
    <t>ＳＰＩ３対策研究所</t>
  </si>
  <si>
    <t>内定者はこう書いた！エントリーシート・履歴書・志望動機・自己ＰＲ完全版　’２６</t>
  </si>
  <si>
    <t>坂本直文</t>
  </si>
  <si>
    <t>絶対内定　面接の質問　２０２５</t>
  </si>
  <si>
    <t>就職試験これだけ覚える面接・エントリーシート　’２５年版</t>
  </si>
  <si>
    <t>最新最強の面接対策　’２５年版</t>
  </si>
  <si>
    <t>小林常秋</t>
  </si>
  <si>
    <t>受験ジャーナル編集部</t>
  </si>
  <si>
    <t>公務員試験新スーパー過去問ゼミ７　数的推理</t>
  </si>
  <si>
    <t>資格試験研究会</t>
  </si>
  <si>
    <t>公務員試験新スーパー過去問ゼミ７　判断推理</t>
  </si>
  <si>
    <t>公務員試験新スーパー過去問ゼミ７　文章理解・資料解釈</t>
  </si>
  <si>
    <t>公務員試験新スーパー過去問ゼミ７　民法２</t>
  </si>
  <si>
    <t>国家一般職［大卒］専門試験過去問５００　２０２５年度版</t>
  </si>
  <si>
    <t>公務員試験新スーパー過去問ゼミ７　マクロ経済学</t>
  </si>
  <si>
    <t>公務員試験新スーパー過去問ゼミ７　民法１</t>
  </si>
  <si>
    <t>公務員試験新スーパー過去問ゼミ７　憲法</t>
  </si>
  <si>
    <t>公務員試験新スーパー過去問ゼミ７　行政法</t>
  </si>
  <si>
    <t>公務員試験新スーパー過去問ゼミ７　社会科学</t>
  </si>
  <si>
    <t>公務員試験新スーパー過去問ゼミ７　人文科学</t>
  </si>
  <si>
    <t>国家総合職教養試験過去問５００　２０２５年度版</t>
  </si>
  <si>
    <t>公務員試験新スーパー過去問ゼミ７　政治学</t>
  </si>
  <si>
    <t>公務員試験新スーパー過去問ゼミ７　労働法</t>
  </si>
  <si>
    <t>英語学習関連</t>
    <rPh sb="0" eb="2">
      <t>エイゴ</t>
    </rPh>
    <rPh sb="2" eb="4">
      <t>ガクシュウ</t>
    </rPh>
    <rPh sb="4" eb="6">
      <t>カンレン</t>
    </rPh>
    <phoneticPr fontId="3"/>
  </si>
  <si>
    <t>齋藤孝（教育学）</t>
  </si>
  <si>
    <t>9784103555117</t>
  </si>
  <si>
    <t>東京都同情塔</t>
  </si>
  <si>
    <t>九段理江</t>
  </si>
  <si>
    <t>9784163917320</t>
  </si>
  <si>
    <t>八月の御所グラウンド</t>
  </si>
  <si>
    <t>万城目学</t>
  </si>
  <si>
    <t>9784120057342</t>
  </si>
  <si>
    <t>シャーロック・ホームズの凱旋</t>
  </si>
  <si>
    <t>9784299049315</t>
  </si>
  <si>
    <t>ファラオの密室</t>
  </si>
  <si>
    <t>白川尚史</t>
  </si>
  <si>
    <t>9784022276568</t>
  </si>
  <si>
    <t>朝日キーワード　２０２５</t>
  </si>
  <si>
    <t>9784000616164</t>
  </si>
  <si>
    <t>戦争語彙集</t>
  </si>
  <si>
    <t>オスタップ・スリヴィンスキー</t>
  </si>
  <si>
    <t>9784334101824</t>
  </si>
  <si>
    <t>ブラック・ショーマンと覚醒する女たち</t>
  </si>
  <si>
    <t>9784801007826</t>
  </si>
  <si>
    <t>関係性の美学</t>
  </si>
  <si>
    <t>ニコラ・ブリオー</t>
  </si>
  <si>
    <t>水声社</t>
  </si>
  <si>
    <t>9784103549529</t>
  </si>
  <si>
    <t>成瀬は信じた道をいく</t>
  </si>
  <si>
    <t>9784022276551</t>
  </si>
  <si>
    <t>朝日キーワード就職　２０２５</t>
  </si>
  <si>
    <t>9784140819456</t>
  </si>
  <si>
    <t>善と悪の生物学　上</t>
  </si>
  <si>
    <t>ロバート・Ｍ・サポルスキー</t>
  </si>
  <si>
    <t>年鑑雑誌</t>
  </si>
  <si>
    <t>マガジンハウス</t>
  </si>
  <si>
    <t>9784488003999</t>
  </si>
  <si>
    <t>創元ＳＦ文庫総解説</t>
  </si>
  <si>
    <t>東京創元社編集部</t>
  </si>
  <si>
    <t>法政大学出版局</t>
  </si>
  <si>
    <t>9784309031019</t>
  </si>
  <si>
    <t>くもをさがす</t>
  </si>
  <si>
    <t>9784334102036</t>
  </si>
  <si>
    <t>こんな世の中に誰がした？</t>
  </si>
  <si>
    <t>上野千鶴子（社会学）</t>
  </si>
  <si>
    <t>9784760155569</t>
  </si>
  <si>
    <t>密航のち洗濯</t>
  </si>
  <si>
    <t>宋恵媛</t>
  </si>
  <si>
    <t>柏書房</t>
  </si>
  <si>
    <t>9784774407760</t>
  </si>
  <si>
    <t>調べる技術</t>
  </si>
  <si>
    <t>小林昌樹</t>
  </si>
  <si>
    <t>皓星社</t>
  </si>
  <si>
    <t>ＴＯＥＩＣ　Ｌ＆Ｒテスト文法問題でる１０００問</t>
  </si>
  <si>
    <t>アスク出版</t>
  </si>
  <si>
    <t>ＴＯＥＩＣ　Ｌ＆Ｒ　ＴＥＳＴはじめから超特急　金のパッケージ</t>
  </si>
  <si>
    <t>公式ＴＯＥＩＣ　Ｌｉｓｔｅｎｉｎｇ　＆　Ｒｅａｄｉｎｇ問題集　１</t>
  </si>
  <si>
    <t>ＴＯＥＩＣ　Ｌ＆Ｒテスト精選模試リスニング　３</t>
  </si>
  <si>
    <t>中村紳一郎</t>
  </si>
  <si>
    <t>ＴＯＥＦＬ　ＴＥＳＴ必須英単語５６００</t>
  </si>
  <si>
    <t>極めろ！ＴＯＥＦＬ　ｉＢＴ（Ｒ）テストリーディング・リスニング解答力</t>
  </si>
  <si>
    <t>森田鉄也</t>
  </si>
  <si>
    <t>ＴＯＥＦＬテスト英熟語７００</t>
  </si>
  <si>
    <t>ＩＤＰ　Ｅｄｕｃａｔｉｏｎ　ＩＥＬＴＳ公認問題集</t>
  </si>
  <si>
    <t>ＩＤＰ　Ｅｄｕｃａｔｉｏｎ</t>
  </si>
  <si>
    <t>桐原書店</t>
  </si>
  <si>
    <t>ＡＩ英語革命</t>
  </si>
  <si>
    <t>谷口恵子</t>
  </si>
  <si>
    <t>リチェンジ</t>
  </si>
  <si>
    <t>上級英単語ＬＯＧＯＰＨＩＬＩＡ</t>
  </si>
  <si>
    <t>北村一真</t>
  </si>
  <si>
    <t>公務員試験受験ジャーナル　Ｖｏｌ．４　６年度試験対応</t>
  </si>
  <si>
    <t>寺本康之の小論文バイブル　２０２５</t>
  </si>
  <si>
    <t>寺本康之</t>
  </si>
  <si>
    <t>エクシア出版</t>
  </si>
  <si>
    <t>地方上級教養試験過去問５００　２０２５年度版</t>
  </si>
  <si>
    <t>地方上級専門試験過去問５００　２０２５年度版</t>
  </si>
  <si>
    <t>公務員試験新スーパー過去問ゼミ７　ミクロ経済学</t>
  </si>
  <si>
    <t>公務員試験新スーパー過去問ゼミ７　行政学</t>
  </si>
  <si>
    <t>国家専門職［大卒］教養・専門試験過去問５００　２０２５年度版</t>
  </si>
  <si>
    <t>公務員試験寺本康之の面接回答大全　２０２５年度版</t>
  </si>
  <si>
    <t>公務員試験新スーパー過去問ゼミ７　社会学</t>
  </si>
  <si>
    <t>これが本当のＳＰＩ３だ！　２０２６年度版</t>
  </si>
  <si>
    <t>これが本当のＷｅｂテストだ！　１　２０２６年度版</t>
  </si>
  <si>
    <t>これが本当のＳＰＩ３テストセンターだ！　２０２６年度版</t>
  </si>
  <si>
    <t>これが本当のＣＡＢ・ＧＡＢだ！　２０２６年度版</t>
  </si>
  <si>
    <t>これが本当のＷｅｂテストだ！　２　２０２６年度版</t>
  </si>
  <si>
    <t>これが本当のＷｅｂテストだ！　３　２０２６年度版</t>
  </si>
  <si>
    <t>これが本当のＳＣＯＡだ！　２０２６年度版</t>
  </si>
  <si>
    <t>就職試験これだけ覚えるＳＰＩ高得点のコツ　’２５年版</t>
  </si>
  <si>
    <t>阪東恭一</t>
  </si>
  <si>
    <t>７日でできる！ＳＰＩ必勝トレーニング　’２６</t>
  </si>
  <si>
    <t>就職対策研究会</t>
  </si>
  <si>
    <t>５日でできる！ＷＥＢテスト玉手箱必勝トレーニング　’２６</t>
  </si>
  <si>
    <t>内定者はこう話した！面接・自己ＰＲ・志望動機完全版　’２６</t>
  </si>
  <si>
    <t>公務員</t>
    <rPh sb="0" eb="3">
      <t>コウムイン</t>
    </rPh>
    <phoneticPr fontId="3"/>
  </si>
  <si>
    <t>【語学】</t>
    <rPh sb="1" eb="3">
      <t>ゴガク</t>
    </rPh>
    <phoneticPr fontId="3"/>
  </si>
  <si>
    <t>新星出版社</t>
  </si>
  <si>
    <t>イ・イクフン語学院</t>
  </si>
  <si>
    <t>キクタンＴＯＥＩＣ　Ｌ＆ＲテストＳＣＯＲＥ８００</t>
  </si>
  <si>
    <t>一杉武史</t>
  </si>
  <si>
    <t>英語冠詞ドリル</t>
  </si>
  <si>
    <t>遠田和子</t>
  </si>
  <si>
    <t>最新英語論文によく使う表現基本編</t>
  </si>
  <si>
    <t>?村耕二</t>
  </si>
  <si>
    <t>創元社</t>
  </si>
  <si>
    <t>ひつじ書房</t>
  </si>
  <si>
    <t>教養あるアメリカ人が必ず読んでいる英米文学４２選</t>
  </si>
  <si>
    <t>ジェームス・Ｍ．バーダマン</t>
  </si>
  <si>
    <t>極めろ！リーディング解答力ＴＯＥＩＣ　Ｌ＆Ｒ　ＴＥＳＴ　ＰＡＲＴ７</t>
  </si>
  <si>
    <t>３週間で攻略ＴＯＥＩＣ　Ｌ＆Ｒテスト６００点！</t>
  </si>
  <si>
    <t>渋谷奈津子</t>
  </si>
  <si>
    <t>極めろ！ＴＯＥＦＬ　ｉＢＴテストスピーキング・ライティング解答力</t>
  </si>
  <si>
    <t>山内勇樹</t>
  </si>
  <si>
    <t>完全攻略！ＴＯＥＦＬ　ＩＴＰテスト模試４回分</t>
  </si>
  <si>
    <t>真・英文法大全</t>
  </si>
  <si>
    <t>関正生</t>
  </si>
  <si>
    <t>話すための基礎が身につく音読×英文法　関係詞・仮定法編</t>
  </si>
  <si>
    <t>大西泰斗</t>
  </si>
  <si>
    <t>英語科学論文をどう書くか</t>
  </si>
  <si>
    <t>保田幸子</t>
  </si>
  <si>
    <t>ＴＯＥＦＬテスト集中攻略リスニング</t>
  </si>
  <si>
    <t>トフルゼミナール</t>
  </si>
  <si>
    <t>テイエス企画</t>
  </si>
  <si>
    <t>スピーキング・ライティング攻略のためのＴＯＥＦＬ　ｉＢＴテスト必修フレーズ１００</t>
  </si>
  <si>
    <t>鈴木瑛子</t>
  </si>
  <si>
    <t>ＴＯＥＦＬ　ｉＢＴテスト本番模試</t>
  </si>
  <si>
    <t>はじめて受ける人から高得点をめざす人のためのＴＯＥＦＬテスト英単語超必須３５００</t>
  </si>
  <si>
    <t>Ｊリサーチ出版</t>
  </si>
  <si>
    <t>ＴＯＥＦＬ　ＩＴＰテスト文法問題攻略</t>
  </si>
  <si>
    <t>完全攻略！ＴＯＥＦＬテスト英単語４０００</t>
  </si>
  <si>
    <t>基本文法から学ぶ英語リーディング教本</t>
  </si>
  <si>
    <t>薬袋善郎</t>
  </si>
  <si>
    <t>実践ＩＥＬＴＳ技能別問題集ライティング</t>
  </si>
  <si>
    <t>新曜社</t>
  </si>
  <si>
    <t>ＩＥＬＴＳライティング徹底攻略</t>
  </si>
  <si>
    <t>東京外国語大学出版会</t>
  </si>
  <si>
    <t>秀和システム</t>
  </si>
  <si>
    <t>阿部智里</t>
  </si>
  <si>
    <t>日文総記</t>
  </si>
  <si>
    <t>津村記久子</t>
  </si>
  <si>
    <t>夏川草介</t>
  </si>
  <si>
    <t>体育スポ</t>
  </si>
  <si>
    <t>9784103549512</t>
  </si>
  <si>
    <t>成瀬は天下を取りにいく</t>
  </si>
  <si>
    <t>9784140912720</t>
  </si>
  <si>
    <t>最新版論文の教室</t>
  </si>
  <si>
    <t>戸田山和久</t>
  </si>
  <si>
    <t>9784877583903</t>
  </si>
  <si>
    <t>日本子ども資料年鑑　２０２４</t>
  </si>
  <si>
    <t>母子愛育会愛育研究所</t>
  </si>
  <si>
    <t>ＫＴＣ中央出版</t>
  </si>
  <si>
    <t>9784622096894</t>
  </si>
  <si>
    <t>読書アンケート　２０２３</t>
  </si>
  <si>
    <t>みすず書房</t>
  </si>
  <si>
    <t>9784065327869</t>
  </si>
  <si>
    <t>星を編む</t>
  </si>
  <si>
    <t>9784103553410</t>
  </si>
  <si>
    <t>ともぐい</t>
  </si>
  <si>
    <t>河?秋子</t>
  </si>
  <si>
    <t>9784620108629</t>
  </si>
  <si>
    <t>水車小屋のネネ</t>
  </si>
  <si>
    <t>毎日新聞出版</t>
  </si>
  <si>
    <t>9784791704439</t>
  </si>
  <si>
    <t>ユリイカ　２０２４　２（第５６巻第２号）</t>
  </si>
  <si>
    <t>9784081024216</t>
  </si>
  <si>
    <t>ハイキュー！！　ｍａｇａｚｉｎｅ　２０２４　ＦＥＢＲＵＡＲＹ</t>
  </si>
  <si>
    <t>古舘春一</t>
  </si>
  <si>
    <t>9784164010068</t>
  </si>
  <si>
    <t>スピノザの診察室</t>
  </si>
  <si>
    <t>水鈴社</t>
  </si>
  <si>
    <t>9784065319468</t>
  </si>
  <si>
    <t>レーエンデ国物語</t>
  </si>
  <si>
    <t>多崎礼</t>
  </si>
  <si>
    <t>9784814005062</t>
  </si>
  <si>
    <t>西洋古典名言名句集</t>
  </si>
  <si>
    <t>西洋古典叢書編集部</t>
  </si>
  <si>
    <t>京都大学学術出版会</t>
  </si>
  <si>
    <t>9784142231614</t>
  </si>
  <si>
    <t>ｆｏｒユース</t>
  </si>
  <si>
    <t>9784120056284</t>
  </si>
  <si>
    <t>黄色い家</t>
  </si>
  <si>
    <t>川上未映子</t>
  </si>
  <si>
    <t>9784911131084</t>
  </si>
  <si>
    <t>財政金融統計月報　第８５９号</t>
  </si>
  <si>
    <t>財務省財務総合政策研究所</t>
  </si>
  <si>
    <t>丸井工文社（港区）</t>
  </si>
  <si>
    <t>9784140819531</t>
  </si>
  <si>
    <t>人口は未来を語る</t>
  </si>
  <si>
    <t>ポール・モーランド</t>
  </si>
  <si>
    <t>9784582923148</t>
  </si>
  <si>
    <t>川瀬巴水と新版画の作家たち</t>
  </si>
  <si>
    <t>滝沢恭司</t>
  </si>
  <si>
    <t>9784142288663</t>
  </si>
  <si>
    <t>源氏物語の女君たち</t>
  </si>
  <si>
    <t>藤井由紀子</t>
  </si>
  <si>
    <t>9784334100520</t>
  </si>
  <si>
    <t>リカバリー・カバヒコ</t>
  </si>
  <si>
    <t>9784794973832</t>
  </si>
  <si>
    <t>隆明だもの</t>
  </si>
  <si>
    <t>ハルノ宵子</t>
  </si>
  <si>
    <t>9784583627823</t>
  </si>
  <si>
    <t>プロ野球カラー名鑑　２０２４年</t>
  </si>
  <si>
    <t>ベースボール・マガジン社</t>
  </si>
  <si>
    <t>9784041142233</t>
  </si>
  <si>
    <t>人間標本</t>
  </si>
  <si>
    <t>9784140819463</t>
  </si>
  <si>
    <t>善と悪の生物学　下</t>
  </si>
  <si>
    <t>9784794974082</t>
  </si>
  <si>
    <t>ＲＩＴＵＡＬ</t>
  </si>
  <si>
    <t>ディミトリス・クシガラタス</t>
  </si>
  <si>
    <t>9784588011658</t>
  </si>
  <si>
    <t>１９世紀イタリア・フランス音楽史</t>
  </si>
  <si>
    <t>ファブリツィオ・デッラ・セータ</t>
  </si>
  <si>
    <t>9784909044457</t>
  </si>
  <si>
    <t>放課後ミステリクラブ　１</t>
  </si>
  <si>
    <t>ライツ社</t>
  </si>
  <si>
    <t>9784046062529</t>
  </si>
  <si>
    <t>世界一わかりやすい筋肉のつながり図鑑</t>
  </si>
  <si>
    <t>きまたりょう</t>
  </si>
  <si>
    <t>9784296117673</t>
  </si>
  <si>
    <t>子どもとの関係が変わる自分の親に読んでほしかった本</t>
  </si>
  <si>
    <t>フィリッパ・ペリー</t>
  </si>
  <si>
    <t>9784788518353</t>
  </si>
  <si>
    <t>だれか、ふつうを教えてくれ！</t>
  </si>
  <si>
    <t>倉本智明</t>
  </si>
  <si>
    <t>9784065326800</t>
  </si>
  <si>
    <t>レーエンデ国物語　月と太陽</t>
  </si>
  <si>
    <t>9784065345986</t>
  </si>
  <si>
    <t>〈序文〉の戦略　文学作品をめぐる攻防</t>
  </si>
  <si>
    <t>松尾大</t>
  </si>
  <si>
    <t>9784838756407</t>
  </si>
  <si>
    <t>にゃんこＬＯＶＥもふもふ大行進</t>
  </si>
  <si>
    <t>9784163917917</t>
  </si>
  <si>
    <t>ＢＬＡＮＫ　ＰＡＧＥ　空っぽを満たす旅</t>
  </si>
  <si>
    <t>内田也哉子</t>
  </si>
  <si>
    <t>9784065335833</t>
  </si>
  <si>
    <t>レーエンデ国物語　喝采か沈黙か</t>
  </si>
  <si>
    <t>9784140819517</t>
  </si>
  <si>
    <t>規則より思いやりが大事な場所で</t>
  </si>
  <si>
    <t>カルロ・ロヴェッリ</t>
  </si>
  <si>
    <t>9784163918068</t>
  </si>
  <si>
    <t>望月の烏</t>
  </si>
  <si>
    <t>9784479394198</t>
  </si>
  <si>
    <t>「推し」で心はみたされる？</t>
  </si>
  <si>
    <t>熊代亨</t>
  </si>
  <si>
    <t>9784582769609</t>
  </si>
  <si>
    <t>チェコ・アヴァンギャルド</t>
  </si>
  <si>
    <t>西野嘉章</t>
  </si>
  <si>
    <t>9784163917122</t>
  </si>
  <si>
    <t>ハンチバック</t>
  </si>
  <si>
    <t>市川沙央</t>
  </si>
  <si>
    <t>9784022630582</t>
  </si>
  <si>
    <t>ネガティブ・ケイパビリティ</t>
  </si>
  <si>
    <t>帚木蓬生</t>
  </si>
  <si>
    <t>9784787274618</t>
  </si>
  <si>
    <t>コンクール文化論</t>
  </si>
  <si>
    <t>宮入恭平</t>
  </si>
  <si>
    <t>9784163917887</t>
  </si>
  <si>
    <t>外事警察秘録</t>
  </si>
  <si>
    <t>北村滋</t>
  </si>
  <si>
    <t>9784087718492</t>
  </si>
  <si>
    <t>わたしに会いたい</t>
  </si>
  <si>
    <t>9784306047068</t>
  </si>
  <si>
    <t>フランク・ロイド・ライトー世界を結ぶ建築</t>
  </si>
  <si>
    <t>ケン・タダシ・オオシマ</t>
  </si>
  <si>
    <t>鹿島出版会</t>
  </si>
  <si>
    <t>9784163917252</t>
  </si>
  <si>
    <t>自然、文化、そして不平等　国際比較と歴史の視点から</t>
  </si>
  <si>
    <t>トマ・ピケティ</t>
  </si>
  <si>
    <t>9784767829616</t>
  </si>
  <si>
    <t>源氏物語解剖図鑑</t>
  </si>
  <si>
    <t>佐藤晃子</t>
  </si>
  <si>
    <t>エクスナレッジ</t>
  </si>
  <si>
    <t>9784396617639</t>
  </si>
  <si>
    <t>ものがわかるということ</t>
  </si>
  <si>
    <t>養老孟司</t>
  </si>
  <si>
    <t>祥伝社</t>
  </si>
  <si>
    <t>9784255011110</t>
  </si>
  <si>
    <t>絵を見る技術</t>
  </si>
  <si>
    <t>秋田麻早子</t>
  </si>
  <si>
    <t>9784065336809</t>
  </si>
  <si>
    <t>言葉の風景、哲学のレンズ</t>
  </si>
  <si>
    <t>三木那由他</t>
  </si>
  <si>
    <t>9784309980669</t>
  </si>
  <si>
    <t>高橋幸宏</t>
  </si>
  <si>
    <t>9784831516596</t>
  </si>
  <si>
    <t>特殊効果技術者になるには</t>
  </si>
  <si>
    <t>小杉眞紀</t>
  </si>
  <si>
    <t>ぺりかん社</t>
  </si>
  <si>
    <t>9784910635088</t>
  </si>
  <si>
    <t>ガーナ流　家族のつくり方</t>
  </si>
  <si>
    <t>小佐野アコシヤ有紀</t>
  </si>
  <si>
    <t>9784163917771</t>
  </si>
  <si>
    <t>アジア発酵紀行</t>
  </si>
  <si>
    <t>小倉ヒラク</t>
  </si>
  <si>
    <t>9784065245392</t>
  </si>
  <si>
    <t>ケアの倫理とエンパワメント</t>
  </si>
  <si>
    <t>小川公代</t>
  </si>
  <si>
    <t>9784790717768</t>
  </si>
  <si>
    <t>批評理論を学ぶ人のために</t>
  </si>
  <si>
    <t>小倉孝誠</t>
  </si>
  <si>
    <t>世界思想社</t>
  </si>
  <si>
    <t>9784823411366</t>
  </si>
  <si>
    <t>文学研究の扉をひらく</t>
  </si>
  <si>
    <t>石川巧</t>
  </si>
  <si>
    <t>9784798070957</t>
  </si>
  <si>
    <t>読書が苦手だった司書が教える世界一かんたんな図書館の使い方</t>
  </si>
  <si>
    <t>つのだ由美こ</t>
  </si>
  <si>
    <t>9784766138016</t>
  </si>
  <si>
    <t>生命の時間図鑑</t>
  </si>
  <si>
    <t>ヘレン・ピルチャー</t>
  </si>
  <si>
    <t>グラフィック社</t>
  </si>
  <si>
    <t>9784309980645</t>
  </si>
  <si>
    <t>総特集　角野栄子</t>
  </si>
  <si>
    <t>角野栄子</t>
  </si>
  <si>
    <t>本気で内定！ＳＰＩ＆テストセンター１２００題　２０２６年度版</t>
  </si>
  <si>
    <t>ノマド・ワークス</t>
  </si>
  <si>
    <t>スピード攻略Ｗｅｂテスト　ＴＧーＷＥＢ　’２５年版</t>
  </si>
  <si>
    <t>Ａｂｕｉｌｄ就活</t>
  </si>
  <si>
    <t>絶対内定　面接　２０２５</t>
  </si>
  <si>
    <t>ＣＡＢ・ＧＡＢ完全対策　２０２６年度版</t>
  </si>
  <si>
    <t>就活ネットワーク</t>
  </si>
  <si>
    <t>就活の教科書これさえあれば。　２０２６年度版</t>
  </si>
  <si>
    <t>竹内健登</t>
  </si>
  <si>
    <t>ＴＡＣ</t>
  </si>
  <si>
    <t>就職試験これだけ覚える適性検査スピード解法　’２５年版</t>
  </si>
  <si>
    <t>最新ＡＩ産業の動向とカラクリがよ～くわかる本</t>
  </si>
  <si>
    <t>讃良屋安明</t>
  </si>
  <si>
    <t>就職試験これだけ覚える一般常識・時事　’２５年版</t>
  </si>
  <si>
    <t>一問一答面接攻略完全版　’２６</t>
  </si>
  <si>
    <t>櫻井照士</t>
  </si>
  <si>
    <t>最新最強の適性検査クリア問題集　’２５年版</t>
  </si>
  <si>
    <t>内定者はこう選んだ！業界選び・仕事選び・自己分析・自己ＰＲ完全版　’２６</t>
  </si>
  <si>
    <t>７日でできる！ＳＰＩ［頻出］問題集　’２６</t>
  </si>
  <si>
    <t>内定者が本当にやった究極の自己分析　’２５年版</t>
  </si>
  <si>
    <t>「１日１０分」から始めるＳＰＩ基本問題集　’２６年版</t>
  </si>
  <si>
    <t>最新最強の一般常識一問一答　’２５年版</t>
  </si>
  <si>
    <t>現職人事が書いた「自己ＰＲ・志望動機・提出書類」の本　２０２５年度版</t>
  </si>
  <si>
    <t>大賀英徳</t>
  </si>
  <si>
    <t>Ｗｅｂテスト１完全対策　２０２６年度版</t>
  </si>
  <si>
    <t>最新最強のエントリーシート・自己ＰＲ・志望動機　’２５年版</t>
  </si>
  <si>
    <t>最新最強のＷｅｂテストクリア問題集　’２５年版</t>
  </si>
  <si>
    <t>ネオキャリア</t>
  </si>
  <si>
    <t>内定勝者すごい就活術　エントリーシート編　２０２６年度版</t>
  </si>
  <si>
    <t>キャリアデザインプロジェクト</t>
  </si>
  <si>
    <t>いちばんわかる！Ｗｅｂテスト玉手箱　’２６</t>
  </si>
  <si>
    <t>國頭直子</t>
  </si>
  <si>
    <t>面接の教科書これさえあれば。　２０２６年度版</t>
  </si>
  <si>
    <t>イッキに内定！ＳＰＩスピード解法［一問一答］　’２６</t>
  </si>
  <si>
    <t>尾藤健</t>
  </si>
  <si>
    <t>１日１０分、「玉手箱」完全突破！Ｗｅｂテスト最強問題集　’２６年版</t>
  </si>
  <si>
    <t>最新最強の一般常識　’２５年版</t>
  </si>
  <si>
    <t>公務員試験速攻の時事　令和６年度試験完全対応</t>
  </si>
  <si>
    <t>公務員試験直前対策ブック　６年度</t>
  </si>
  <si>
    <t>公務員試験受験ジャーナル　Ｖｏｌ．５　６年度試験対応</t>
  </si>
  <si>
    <t>公務員試験速攻の時事実戦トレーニング編　令和６年度試験完全対応</t>
  </si>
  <si>
    <t>公務員試験新スーパー過去問ゼミ７　会計学</t>
  </si>
  <si>
    <t>公務員試験学習スタートブック　６年度試験対応</t>
  </si>
  <si>
    <t>【就職書・公務員】</t>
    <rPh sb="1" eb="3">
      <t>シュウショク</t>
    </rPh>
    <rPh sb="3" eb="4">
      <t>ショ</t>
    </rPh>
    <rPh sb="5" eb="8">
      <t>コウムイン</t>
    </rPh>
    <phoneticPr fontId="3"/>
  </si>
  <si>
    <t>就職書</t>
    <rPh sb="0" eb="2">
      <t>シュウショク</t>
    </rPh>
    <rPh sb="2" eb="3">
      <t>ショ</t>
    </rPh>
    <phoneticPr fontId="3"/>
  </si>
  <si>
    <t>教員採用</t>
    <rPh sb="0" eb="2">
      <t>キョウイン</t>
    </rPh>
    <rPh sb="2" eb="4">
      <t>サイヨウ</t>
    </rPh>
    <phoneticPr fontId="3"/>
  </si>
  <si>
    <t>9784788719200</t>
  </si>
  <si>
    <t>教職教養の要点理解　’２５年度</t>
  </si>
  <si>
    <t>9784788719217</t>
  </si>
  <si>
    <t>教職教養の演習問題　’２５年度</t>
  </si>
  <si>
    <t>9784788719255</t>
  </si>
  <si>
    <t>小学校全科の演習問題　’２５年度</t>
  </si>
  <si>
    <t>9784788719224</t>
  </si>
  <si>
    <t>一般教養の要点理解　’２５年度</t>
  </si>
  <si>
    <t>9784788719248</t>
  </si>
  <si>
    <t>小学校全科の要点理解　’２５年度</t>
  </si>
  <si>
    <t>9784788719231</t>
  </si>
  <si>
    <t>一般教養の演習問題　’２５年度</t>
  </si>
  <si>
    <t>9784864556170</t>
  </si>
  <si>
    <t>教員採用試験対策セサミノート　教職教養　２０２５年度</t>
  </si>
  <si>
    <t>9784788959767</t>
  </si>
  <si>
    <t>教員採用試験教職教養らくらくマスター　２０２５年度版</t>
  </si>
  <si>
    <t>9784864556347</t>
  </si>
  <si>
    <t>教員採用試験対策セサミノート　専門教科小学校全科</t>
  </si>
  <si>
    <t>9784788719323</t>
  </si>
  <si>
    <t>教職教養３０日完成　２５年度</t>
  </si>
  <si>
    <t>9784864556187</t>
  </si>
  <si>
    <t>教員採用試験対策セサミノート　一般教養</t>
  </si>
  <si>
    <t>9784788719415</t>
  </si>
  <si>
    <t>教職教養の過去問　’２５年度</t>
  </si>
  <si>
    <t>9784788719330</t>
  </si>
  <si>
    <t>一般教養３０日完成　２５年度</t>
  </si>
  <si>
    <t>9784864556330</t>
  </si>
  <si>
    <t>教員採用試験対策問題集　専門教科小学校全科</t>
  </si>
  <si>
    <t>9784864556101</t>
  </si>
  <si>
    <t>教員採用試験対策参考書　教職教養２（教育心理　教育法規）　２０２５年度</t>
  </si>
  <si>
    <t>時事通信出版局</t>
  </si>
  <si>
    <t>東京アカデミー</t>
  </si>
  <si>
    <t>ティーエーネットワーク</t>
  </si>
  <si>
    <t>TOEIC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</si>
</sst>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【&quot;@&quot;】&quot;"/>
    <numFmt numFmtId="178" formatCode="yyyy/m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2"/>
      <color theme="0"/>
      <name val="UD デジタル 教科書体 NK-R"/>
      <family val="1"/>
      <charset val="128"/>
    </font>
    <font>
      <b/>
      <sz val="10"/>
      <color theme="0"/>
      <name val="MS UI Gothic"/>
      <family val="3"/>
      <charset val="12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游ゴシック"/>
      <family val="3"/>
      <charset val="128"/>
      <scheme val="minor"/>
    </font>
    <font>
      <b/>
      <sz val="8"/>
      <color theme="0"/>
      <name val="MS UI Gothic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color theme="0" tint="-0.14999847407452621"/>
      <name val="UD デジタル 教科書体 NK-R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0"/>
      <name val="MS UI Gothic"/>
      <family val="3"/>
      <charset val="128"/>
    </font>
    <font>
      <sz val="9"/>
      <color theme="1"/>
      <name val="UD デジタル 教科書体 NK-R"/>
      <family val="1"/>
      <charset val="128"/>
    </font>
    <font>
      <sz val="9"/>
      <color theme="1"/>
      <name val="Times New Roman"/>
      <family val="1"/>
    </font>
    <font>
      <sz val="6"/>
      <color theme="1"/>
      <name val="游ゴシック"/>
      <family val="2"/>
      <charset val="128"/>
      <scheme val="minor"/>
    </font>
    <font>
      <b/>
      <sz val="6"/>
      <color theme="0"/>
      <name val="MS UI Gothic"/>
      <family val="3"/>
      <charset val="128"/>
    </font>
    <font>
      <b/>
      <sz val="12"/>
      <color theme="1"/>
      <name val="UD デジタル 教科書体 NK-R"/>
      <family val="1"/>
      <charset val="128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38" fontId="7" fillId="0" borderId="0" xfId="1" applyFo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10" fillId="0" borderId="0" xfId="0" applyNumberFormat="1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/>
    </xf>
    <xf numFmtId="178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9" fillId="2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8" fillId="0" borderId="1" xfId="0" applyFont="1" applyBorder="1">
      <alignment vertical="center"/>
    </xf>
    <xf numFmtId="14" fontId="8" fillId="0" borderId="1" xfId="0" applyNumberFormat="1" applyFont="1" applyBorder="1">
      <alignment vertical="center"/>
    </xf>
    <xf numFmtId="14" fontId="8" fillId="0" borderId="0" xfId="0" applyNumberFormat="1" applyFont="1">
      <alignment vertical="center"/>
    </xf>
    <xf numFmtId="0" fontId="18" fillId="0" borderId="0" xfId="0" applyFont="1">
      <alignment vertical="center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4924-6AB1-4295-A0E3-8BBAD2E345FA}">
  <sheetPr>
    <tabColor rgb="FF92D050"/>
  </sheetPr>
  <dimension ref="A1:H468"/>
  <sheetViews>
    <sheetView tabSelected="1" workbookViewId="0">
      <selection activeCell="J11" sqref="J11"/>
    </sheetView>
  </sheetViews>
  <sheetFormatPr defaultRowHeight="14.25" customHeight="1" x14ac:dyDescent="0.4"/>
  <cols>
    <col min="1" max="1" width="3.5" style="5" customWidth="1"/>
    <col min="2" max="2" width="14.25" style="30" bestFit="1" customWidth="1"/>
    <col min="3" max="3" width="22.125" style="6" customWidth="1"/>
    <col min="4" max="4" width="9.75" style="6" customWidth="1"/>
    <col min="5" max="5" width="9" style="6"/>
    <col min="6" max="6" width="8.125" style="6" customWidth="1"/>
    <col min="7" max="7" width="12" style="29" customWidth="1"/>
    <col min="8" max="8" width="6.125" style="8" customWidth="1"/>
  </cols>
  <sheetData>
    <row r="1" spans="1:8" ht="14.25" customHeight="1" x14ac:dyDescent="0.4">
      <c r="A1" s="43" t="s">
        <v>36</v>
      </c>
      <c r="B1" s="44"/>
      <c r="C1" s="2"/>
      <c r="D1" s="11" t="s">
        <v>107</v>
      </c>
      <c r="E1" s="3" t="s">
        <v>0</v>
      </c>
      <c r="F1" s="1"/>
      <c r="G1" s="27"/>
      <c r="H1" s="7"/>
    </row>
    <row r="2" spans="1:8" ht="14.25" customHeight="1" x14ac:dyDescent="0.4">
      <c r="A2" s="18" t="s">
        <v>1</v>
      </c>
      <c r="B2" s="32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8" t="s">
        <v>7</v>
      </c>
      <c r="H2" s="26" t="s">
        <v>8</v>
      </c>
    </row>
    <row r="3" spans="1:8" ht="14.25" customHeight="1" x14ac:dyDescent="0.4">
      <c r="A3" s="17">
        <v>1</v>
      </c>
      <c r="B3" s="13" t="s">
        <v>248</v>
      </c>
      <c r="C3" s="13" t="s">
        <v>249</v>
      </c>
      <c r="D3" s="13" t="s">
        <v>250</v>
      </c>
      <c r="E3" s="13" t="s">
        <v>16</v>
      </c>
      <c r="F3" s="13" t="s">
        <v>12</v>
      </c>
      <c r="G3" s="14">
        <v>45140</v>
      </c>
      <c r="H3" s="13">
        <v>1600</v>
      </c>
    </row>
    <row r="4" spans="1:8" ht="14.25" customHeight="1" x14ac:dyDescent="0.4">
      <c r="A4" s="17">
        <v>2</v>
      </c>
      <c r="B4" s="13" t="s">
        <v>245</v>
      </c>
      <c r="C4" s="13" t="s">
        <v>246</v>
      </c>
      <c r="D4" s="13" t="s">
        <v>247</v>
      </c>
      <c r="E4" s="13" t="s">
        <v>9</v>
      </c>
      <c r="F4" s="13" t="s">
        <v>12</v>
      </c>
      <c r="G4" s="14">
        <v>45307</v>
      </c>
      <c r="H4" s="13">
        <v>1700</v>
      </c>
    </row>
    <row r="5" spans="1:8" ht="14.25" customHeight="1" x14ac:dyDescent="0.4">
      <c r="A5" s="17">
        <v>3</v>
      </c>
      <c r="B5" s="13" t="s">
        <v>108</v>
      </c>
      <c r="C5" s="13" t="s">
        <v>109</v>
      </c>
      <c r="D5" s="13" t="s">
        <v>44</v>
      </c>
      <c r="E5" s="13" t="s">
        <v>51</v>
      </c>
      <c r="F5" s="13" t="s">
        <v>12</v>
      </c>
      <c r="G5" s="14">
        <v>45275</v>
      </c>
      <c r="H5" s="13">
        <v>1500</v>
      </c>
    </row>
    <row r="6" spans="1:8" ht="14.25" customHeight="1" x14ac:dyDescent="0.4">
      <c r="A6" s="17">
        <v>4</v>
      </c>
      <c r="B6" s="13" t="s">
        <v>251</v>
      </c>
      <c r="C6" s="13" t="s">
        <v>252</v>
      </c>
      <c r="D6" s="13" t="s">
        <v>27</v>
      </c>
      <c r="E6" s="13" t="s">
        <v>21</v>
      </c>
      <c r="F6" s="13" t="s">
        <v>12</v>
      </c>
      <c r="G6" s="14">
        <v>45310</v>
      </c>
      <c r="H6" s="13">
        <v>1800</v>
      </c>
    </row>
    <row r="7" spans="1:8" ht="14.25" customHeight="1" x14ac:dyDescent="0.4">
      <c r="A7" s="17">
        <v>5</v>
      </c>
      <c r="B7" s="13" t="s">
        <v>383</v>
      </c>
      <c r="C7" s="13" t="s">
        <v>384</v>
      </c>
      <c r="D7" s="13" t="s">
        <v>143</v>
      </c>
      <c r="E7" s="13" t="s">
        <v>9</v>
      </c>
      <c r="F7" s="13" t="s">
        <v>12</v>
      </c>
      <c r="G7" s="14">
        <v>45000</v>
      </c>
      <c r="H7" s="13">
        <v>1550</v>
      </c>
    </row>
    <row r="8" spans="1:8" ht="14.25" customHeight="1" x14ac:dyDescent="0.4">
      <c r="A8" s="17">
        <v>6</v>
      </c>
      <c r="B8" s="13" t="s">
        <v>385</v>
      </c>
      <c r="C8" s="13" t="s">
        <v>386</v>
      </c>
      <c r="D8" s="13" t="s">
        <v>387</v>
      </c>
      <c r="E8" s="13" t="s">
        <v>34</v>
      </c>
      <c r="F8" s="13" t="s">
        <v>25</v>
      </c>
      <c r="G8" s="14">
        <v>44586</v>
      </c>
      <c r="H8" s="13">
        <v>1400</v>
      </c>
    </row>
    <row r="9" spans="1:8" ht="14.25" customHeight="1" x14ac:dyDescent="0.4">
      <c r="A9" s="17">
        <v>7</v>
      </c>
      <c r="B9" s="13" t="s">
        <v>388</v>
      </c>
      <c r="C9" s="13" t="s">
        <v>389</v>
      </c>
      <c r="D9" s="13" t="s">
        <v>390</v>
      </c>
      <c r="E9" s="13" t="s">
        <v>391</v>
      </c>
      <c r="F9" s="13" t="s">
        <v>274</v>
      </c>
      <c r="G9" s="14">
        <v>45327</v>
      </c>
      <c r="H9" s="13">
        <v>10000</v>
      </c>
    </row>
    <row r="10" spans="1:8" ht="14.25" customHeight="1" x14ac:dyDescent="0.4">
      <c r="A10" s="17">
        <v>8</v>
      </c>
      <c r="B10" s="13" t="s">
        <v>261</v>
      </c>
      <c r="C10" s="13" t="s">
        <v>262</v>
      </c>
      <c r="D10" s="13" t="s">
        <v>15</v>
      </c>
      <c r="E10" s="13" t="s">
        <v>28</v>
      </c>
      <c r="F10" s="13" t="s">
        <v>12</v>
      </c>
      <c r="G10" s="14">
        <v>45315</v>
      </c>
      <c r="H10" s="13">
        <v>1800</v>
      </c>
    </row>
    <row r="11" spans="1:8" ht="14.25" customHeight="1" x14ac:dyDescent="0.4">
      <c r="A11" s="17">
        <v>9</v>
      </c>
      <c r="B11" s="13" t="s">
        <v>392</v>
      </c>
      <c r="C11" s="13" t="s">
        <v>393</v>
      </c>
      <c r="D11" s="13" t="s">
        <v>394</v>
      </c>
      <c r="E11" s="13" t="s">
        <v>394</v>
      </c>
      <c r="F11" s="13" t="s">
        <v>33</v>
      </c>
      <c r="G11" s="14">
        <v>45341</v>
      </c>
      <c r="H11" s="13">
        <v>800</v>
      </c>
    </row>
    <row r="12" spans="1:8" ht="14.25" customHeight="1" x14ac:dyDescent="0.4">
      <c r="A12" s="17">
        <v>10</v>
      </c>
      <c r="B12" s="13" t="s">
        <v>110</v>
      </c>
      <c r="C12" s="13" t="s">
        <v>111</v>
      </c>
      <c r="D12" s="13" t="s">
        <v>112</v>
      </c>
      <c r="E12" s="13" t="s">
        <v>11</v>
      </c>
      <c r="F12" s="13" t="s">
        <v>25</v>
      </c>
      <c r="G12" s="14">
        <v>45271</v>
      </c>
      <c r="H12" s="13">
        <v>1800</v>
      </c>
    </row>
    <row r="13" spans="1:8" ht="14.25" customHeight="1" x14ac:dyDescent="0.4">
      <c r="A13" s="17">
        <v>11</v>
      </c>
      <c r="B13" s="13" t="s">
        <v>395</v>
      </c>
      <c r="C13" s="13" t="s">
        <v>396</v>
      </c>
      <c r="D13" s="13" t="s">
        <v>18</v>
      </c>
      <c r="E13" s="13" t="s">
        <v>20</v>
      </c>
      <c r="F13" s="13" t="s">
        <v>12</v>
      </c>
      <c r="G13" s="14">
        <v>45237</v>
      </c>
      <c r="H13" s="13">
        <v>1600</v>
      </c>
    </row>
    <row r="14" spans="1:8" ht="14.25" customHeight="1" x14ac:dyDescent="0.4">
      <c r="A14" s="17">
        <v>12</v>
      </c>
      <c r="B14" s="13" t="s">
        <v>67</v>
      </c>
      <c r="C14" s="13" t="s">
        <v>68</v>
      </c>
      <c r="D14" s="13" t="s">
        <v>39</v>
      </c>
      <c r="E14" s="13" t="s">
        <v>9</v>
      </c>
      <c r="F14" s="13" t="s">
        <v>12</v>
      </c>
      <c r="G14" s="14">
        <v>45216</v>
      </c>
      <c r="H14" s="13">
        <v>1600</v>
      </c>
    </row>
    <row r="15" spans="1:8" ht="14.25" customHeight="1" x14ac:dyDescent="0.4">
      <c r="A15" s="17">
        <v>13</v>
      </c>
      <c r="B15" s="13" t="s">
        <v>397</v>
      </c>
      <c r="C15" s="13" t="s">
        <v>398</v>
      </c>
      <c r="D15" s="13" t="s">
        <v>399</v>
      </c>
      <c r="E15" s="13" t="s">
        <v>9</v>
      </c>
      <c r="F15" s="13" t="s">
        <v>12</v>
      </c>
      <c r="G15" s="14">
        <v>45247</v>
      </c>
      <c r="H15" s="13">
        <v>1750</v>
      </c>
    </row>
    <row r="16" spans="1:8" ht="14.25" customHeight="1" x14ac:dyDescent="0.4">
      <c r="A16" s="17">
        <v>14</v>
      </c>
      <c r="B16" s="13" t="s">
        <v>400</v>
      </c>
      <c r="C16" s="13" t="s">
        <v>401</v>
      </c>
      <c r="D16" s="13" t="s">
        <v>380</v>
      </c>
      <c r="E16" s="13" t="s">
        <v>402</v>
      </c>
      <c r="F16" s="13" t="s">
        <v>12</v>
      </c>
      <c r="G16" s="14">
        <v>44988</v>
      </c>
      <c r="H16" s="13">
        <v>1800</v>
      </c>
    </row>
    <row r="17" spans="1:8" ht="14.25" customHeight="1" x14ac:dyDescent="0.4">
      <c r="A17" s="17">
        <v>15</v>
      </c>
      <c r="B17" s="13" t="s">
        <v>403</v>
      </c>
      <c r="C17" s="13" t="s">
        <v>404</v>
      </c>
      <c r="D17" s="13"/>
      <c r="E17" s="13" t="s">
        <v>133</v>
      </c>
      <c r="F17" s="13" t="s">
        <v>46</v>
      </c>
      <c r="G17" s="14">
        <v>45320</v>
      </c>
      <c r="H17" s="13">
        <v>1700</v>
      </c>
    </row>
    <row r="18" spans="1:8" ht="14.25" customHeight="1" x14ac:dyDescent="0.4">
      <c r="A18" s="17">
        <v>16</v>
      </c>
      <c r="B18" s="13" t="s">
        <v>267</v>
      </c>
      <c r="C18" s="13" t="s">
        <v>268</v>
      </c>
      <c r="D18" s="13" t="s">
        <v>143</v>
      </c>
      <c r="E18" s="13" t="s">
        <v>9</v>
      </c>
      <c r="F18" s="13" t="s">
        <v>12</v>
      </c>
      <c r="G18" s="14">
        <v>45314</v>
      </c>
      <c r="H18" s="13">
        <v>1600</v>
      </c>
    </row>
    <row r="19" spans="1:8" ht="14.25" customHeight="1" x14ac:dyDescent="0.4">
      <c r="A19" s="17">
        <v>17</v>
      </c>
      <c r="B19" s="13" t="s">
        <v>405</v>
      </c>
      <c r="C19" s="13" t="s">
        <v>406</v>
      </c>
      <c r="D19" s="13" t="s">
        <v>407</v>
      </c>
      <c r="E19" s="13" t="s">
        <v>24</v>
      </c>
      <c r="F19" s="13" t="s">
        <v>122</v>
      </c>
      <c r="G19" s="14">
        <v>45336</v>
      </c>
      <c r="H19" s="13">
        <v>1400</v>
      </c>
    </row>
    <row r="20" spans="1:8" ht="14.25" customHeight="1" x14ac:dyDescent="0.4">
      <c r="A20" s="17">
        <v>18</v>
      </c>
      <c r="B20" s="13" t="s">
        <v>37</v>
      </c>
      <c r="C20" s="13" t="s">
        <v>38</v>
      </c>
      <c r="D20" s="13" t="s">
        <v>18</v>
      </c>
      <c r="E20" s="13" t="s">
        <v>20</v>
      </c>
      <c r="F20" s="13" t="s">
        <v>12</v>
      </c>
      <c r="G20" s="14">
        <v>44776</v>
      </c>
      <c r="H20" s="13">
        <v>1600</v>
      </c>
    </row>
    <row r="21" spans="1:8" ht="14.25" customHeight="1" x14ac:dyDescent="0.4">
      <c r="A21" s="17">
        <v>19</v>
      </c>
      <c r="B21" s="13" t="s">
        <v>408</v>
      </c>
      <c r="C21" s="13" t="s">
        <v>409</v>
      </c>
      <c r="D21" s="13" t="s">
        <v>381</v>
      </c>
      <c r="E21" s="13" t="s">
        <v>410</v>
      </c>
      <c r="F21" s="13" t="s">
        <v>12</v>
      </c>
      <c r="G21" s="14">
        <v>45226</v>
      </c>
      <c r="H21" s="13">
        <v>1700</v>
      </c>
    </row>
    <row r="22" spans="1:8" ht="14.25" customHeight="1" x14ac:dyDescent="0.4">
      <c r="A22" s="17">
        <v>20</v>
      </c>
      <c r="B22" s="13" t="s">
        <v>411</v>
      </c>
      <c r="C22" s="13" t="s">
        <v>412</v>
      </c>
      <c r="D22" s="13" t="s">
        <v>413</v>
      </c>
      <c r="E22" s="13" t="s">
        <v>20</v>
      </c>
      <c r="F22" s="13" t="s">
        <v>12</v>
      </c>
      <c r="G22" s="14">
        <v>45090</v>
      </c>
      <c r="H22" s="13">
        <v>1950</v>
      </c>
    </row>
    <row r="23" spans="1:8" ht="14.25" customHeight="1" x14ac:dyDescent="0.4">
      <c r="A23" s="17">
        <v>21</v>
      </c>
      <c r="B23" s="13" t="s">
        <v>130</v>
      </c>
      <c r="C23" s="13" t="s">
        <v>131</v>
      </c>
      <c r="D23" s="13" t="s">
        <v>132</v>
      </c>
      <c r="E23" s="13" t="s">
        <v>16</v>
      </c>
      <c r="F23" s="13" t="s">
        <v>25</v>
      </c>
      <c r="G23" s="14">
        <v>45222</v>
      </c>
      <c r="H23" s="13">
        <v>1600</v>
      </c>
    </row>
    <row r="24" spans="1:8" ht="14.25" customHeight="1" x14ac:dyDescent="0.4">
      <c r="A24" s="17">
        <v>22</v>
      </c>
      <c r="B24" s="13" t="s">
        <v>414</v>
      </c>
      <c r="C24" s="13" t="s">
        <v>415</v>
      </c>
      <c r="D24" s="13" t="s">
        <v>416</v>
      </c>
      <c r="E24" s="13" t="s">
        <v>417</v>
      </c>
      <c r="F24" s="13" t="s">
        <v>40</v>
      </c>
      <c r="G24" s="14">
        <v>45271</v>
      </c>
      <c r="H24" s="13">
        <v>2400</v>
      </c>
    </row>
    <row r="25" spans="1:8" ht="14.25" customHeight="1" x14ac:dyDescent="0.4">
      <c r="A25" s="17">
        <v>23</v>
      </c>
      <c r="B25" s="13" t="s">
        <v>258</v>
      </c>
      <c r="C25" s="13" t="s">
        <v>259</v>
      </c>
      <c r="D25" s="13" t="s">
        <v>260</v>
      </c>
      <c r="E25" s="13" t="s">
        <v>13</v>
      </c>
      <c r="F25" s="13" t="s">
        <v>40</v>
      </c>
      <c r="G25" s="14">
        <v>45285</v>
      </c>
      <c r="H25" s="13">
        <v>2000</v>
      </c>
    </row>
    <row r="26" spans="1:8" ht="14.25" customHeight="1" x14ac:dyDescent="0.4">
      <c r="A26" s="17">
        <v>24</v>
      </c>
      <c r="B26" s="13" t="s">
        <v>73</v>
      </c>
      <c r="C26" s="13" t="s">
        <v>74</v>
      </c>
      <c r="D26" s="13" t="s">
        <v>75</v>
      </c>
      <c r="E26" s="13" t="s">
        <v>52</v>
      </c>
      <c r="F26" s="13" t="s">
        <v>40</v>
      </c>
      <c r="G26" s="14">
        <v>45230</v>
      </c>
      <c r="H26" s="13">
        <v>1600</v>
      </c>
    </row>
    <row r="27" spans="1:8" ht="14.25" customHeight="1" x14ac:dyDescent="0.4">
      <c r="A27" s="17">
        <v>25</v>
      </c>
      <c r="B27" s="13" t="s">
        <v>113</v>
      </c>
      <c r="C27" s="13" t="s">
        <v>114</v>
      </c>
      <c r="D27" s="13" t="s">
        <v>115</v>
      </c>
      <c r="E27" s="13" t="s">
        <v>116</v>
      </c>
      <c r="F27" s="13" t="s">
        <v>25</v>
      </c>
      <c r="G27" s="14">
        <v>45268</v>
      </c>
      <c r="H27" s="13">
        <v>1300</v>
      </c>
    </row>
    <row r="28" spans="1:8" ht="14.25" customHeight="1" x14ac:dyDescent="0.4">
      <c r="A28" s="17">
        <v>26</v>
      </c>
      <c r="B28" s="13" t="s">
        <v>123</v>
      </c>
      <c r="C28" s="13" t="s">
        <v>124</v>
      </c>
      <c r="D28" s="13" t="s">
        <v>125</v>
      </c>
      <c r="E28" s="13" t="s">
        <v>16</v>
      </c>
      <c r="F28" s="13" t="s">
        <v>40</v>
      </c>
      <c r="G28" s="14">
        <v>44816</v>
      </c>
      <c r="H28" s="13">
        <v>3400</v>
      </c>
    </row>
    <row r="29" spans="1:8" ht="14.25" customHeight="1" x14ac:dyDescent="0.4">
      <c r="A29" s="17">
        <v>27</v>
      </c>
      <c r="B29" s="13" t="s">
        <v>253</v>
      </c>
      <c r="C29" s="13" t="s">
        <v>254</v>
      </c>
      <c r="D29" s="13" t="s">
        <v>255</v>
      </c>
      <c r="E29" s="13" t="s">
        <v>22</v>
      </c>
      <c r="F29" s="13" t="s">
        <v>12</v>
      </c>
      <c r="G29" s="14">
        <v>45300</v>
      </c>
      <c r="H29" s="13">
        <v>1500</v>
      </c>
    </row>
    <row r="30" spans="1:8" ht="14.25" customHeight="1" x14ac:dyDescent="0.4">
      <c r="A30" s="17">
        <v>28</v>
      </c>
      <c r="B30" s="13" t="s">
        <v>418</v>
      </c>
      <c r="C30" s="13" t="s">
        <v>419</v>
      </c>
      <c r="D30" s="13" t="s">
        <v>244</v>
      </c>
      <c r="E30" s="13" t="s">
        <v>34</v>
      </c>
      <c r="F30" s="13" t="s">
        <v>46</v>
      </c>
      <c r="G30" s="14">
        <v>45348</v>
      </c>
      <c r="H30" s="13">
        <v>545</v>
      </c>
    </row>
    <row r="31" spans="1:8" ht="14.25" customHeight="1" x14ac:dyDescent="0.4">
      <c r="A31" s="17">
        <v>29</v>
      </c>
      <c r="B31" s="13" t="s">
        <v>269</v>
      </c>
      <c r="C31" s="13" t="s">
        <v>270</v>
      </c>
      <c r="D31" s="13" t="s">
        <v>11</v>
      </c>
      <c r="E31" s="13" t="s">
        <v>11</v>
      </c>
      <c r="F31" s="13" t="s">
        <v>33</v>
      </c>
      <c r="G31" s="14">
        <v>45234</v>
      </c>
      <c r="H31" s="13">
        <v>1000</v>
      </c>
    </row>
    <row r="32" spans="1:8" ht="14.25" customHeight="1" x14ac:dyDescent="0.4">
      <c r="A32" s="17">
        <v>30</v>
      </c>
      <c r="B32" s="13" t="s">
        <v>420</v>
      </c>
      <c r="C32" s="13" t="s">
        <v>421</v>
      </c>
      <c r="D32" s="13" t="s">
        <v>422</v>
      </c>
      <c r="E32" s="13" t="s">
        <v>21</v>
      </c>
      <c r="F32" s="13" t="s">
        <v>12</v>
      </c>
      <c r="G32" s="14">
        <v>44974</v>
      </c>
      <c r="H32" s="13">
        <v>1900</v>
      </c>
    </row>
    <row r="33" spans="1:8" ht="14.25" customHeight="1" x14ac:dyDescent="0.4">
      <c r="A33" s="17">
        <v>31</v>
      </c>
      <c r="B33" s="13" t="s">
        <v>423</v>
      </c>
      <c r="C33" s="13" t="s">
        <v>424</v>
      </c>
      <c r="D33" s="13" t="s">
        <v>425</v>
      </c>
      <c r="E33" s="13" t="s">
        <v>426</v>
      </c>
      <c r="F33" s="13"/>
      <c r="G33" s="14">
        <v>45341</v>
      </c>
      <c r="H33" s="13">
        <v>1210</v>
      </c>
    </row>
    <row r="34" spans="1:8" ht="14.25" customHeight="1" x14ac:dyDescent="0.4">
      <c r="A34" s="17">
        <v>32</v>
      </c>
      <c r="B34" s="13" t="s">
        <v>427</v>
      </c>
      <c r="C34" s="13" t="s">
        <v>428</v>
      </c>
      <c r="D34" s="13" t="s">
        <v>429</v>
      </c>
      <c r="E34" s="13" t="s">
        <v>34</v>
      </c>
      <c r="F34" s="13" t="s">
        <v>40</v>
      </c>
      <c r="G34" s="14">
        <v>45316</v>
      </c>
      <c r="H34" s="13">
        <v>2600</v>
      </c>
    </row>
    <row r="35" spans="1:8" ht="14.25" customHeight="1" x14ac:dyDescent="0.4">
      <c r="A35" s="17">
        <v>33</v>
      </c>
      <c r="B35" s="13" t="s">
        <v>58</v>
      </c>
      <c r="C35" s="13" t="s">
        <v>59</v>
      </c>
      <c r="D35" s="13" t="s">
        <v>60</v>
      </c>
      <c r="E35" s="13" t="s">
        <v>17</v>
      </c>
      <c r="F35" s="13" t="s">
        <v>12</v>
      </c>
      <c r="G35" s="14">
        <v>45218</v>
      </c>
      <c r="H35" s="13">
        <v>1900</v>
      </c>
    </row>
    <row r="36" spans="1:8" ht="14.25" customHeight="1" x14ac:dyDescent="0.4">
      <c r="A36" s="17">
        <v>34</v>
      </c>
      <c r="B36" s="13" t="s">
        <v>136</v>
      </c>
      <c r="C36" s="13" t="s">
        <v>137</v>
      </c>
      <c r="D36" s="13" t="s">
        <v>39</v>
      </c>
      <c r="E36" s="13" t="s">
        <v>11</v>
      </c>
      <c r="F36" s="13" t="s">
        <v>12</v>
      </c>
      <c r="G36" s="14">
        <v>44841</v>
      </c>
      <c r="H36" s="13">
        <v>1400</v>
      </c>
    </row>
    <row r="37" spans="1:8" ht="14.25" customHeight="1" x14ac:dyDescent="0.4">
      <c r="A37" s="17">
        <v>35</v>
      </c>
      <c r="B37" s="13" t="s">
        <v>430</v>
      </c>
      <c r="C37" s="13" t="s">
        <v>431</v>
      </c>
      <c r="D37" s="13" t="s">
        <v>432</v>
      </c>
      <c r="E37" s="13" t="s">
        <v>35</v>
      </c>
      <c r="F37" s="13" t="s">
        <v>32</v>
      </c>
      <c r="G37" s="14">
        <v>45348</v>
      </c>
      <c r="H37" s="13">
        <v>2600</v>
      </c>
    </row>
    <row r="38" spans="1:8" ht="14.25" customHeight="1" x14ac:dyDescent="0.4">
      <c r="A38" s="17">
        <v>36</v>
      </c>
      <c r="B38" s="13" t="s">
        <v>285</v>
      </c>
      <c r="C38" s="13" t="s">
        <v>286</v>
      </c>
      <c r="D38" s="13" t="s">
        <v>287</v>
      </c>
      <c r="E38" s="13" t="s">
        <v>288</v>
      </c>
      <c r="F38" s="13" t="s">
        <v>25</v>
      </c>
      <c r="G38" s="14">
        <v>45303</v>
      </c>
      <c r="H38" s="13">
        <v>1800</v>
      </c>
    </row>
    <row r="39" spans="1:8" ht="14.25" customHeight="1" x14ac:dyDescent="0.4">
      <c r="A39" s="17">
        <v>37</v>
      </c>
      <c r="B39" s="13" t="s">
        <v>282</v>
      </c>
      <c r="C39" s="13" t="s">
        <v>283</v>
      </c>
      <c r="D39" s="13" t="s">
        <v>284</v>
      </c>
      <c r="E39" s="13" t="s">
        <v>28</v>
      </c>
      <c r="F39" s="13" t="s">
        <v>25</v>
      </c>
      <c r="G39" s="14">
        <v>45315</v>
      </c>
      <c r="H39" s="13">
        <v>1600</v>
      </c>
    </row>
    <row r="40" spans="1:8" ht="14.25" customHeight="1" x14ac:dyDescent="0.4">
      <c r="A40" s="17">
        <v>38</v>
      </c>
      <c r="B40" s="13" t="s">
        <v>433</v>
      </c>
      <c r="C40" s="13" t="s">
        <v>434</v>
      </c>
      <c r="D40" s="13" t="s">
        <v>435</v>
      </c>
      <c r="E40" s="13" t="s">
        <v>34</v>
      </c>
      <c r="F40" s="13" t="s">
        <v>25</v>
      </c>
      <c r="G40" s="14">
        <v>45316</v>
      </c>
      <c r="H40" s="13">
        <v>1200</v>
      </c>
    </row>
    <row r="41" spans="1:8" ht="14.25" customHeight="1" x14ac:dyDescent="0.4">
      <c r="A41" s="17">
        <v>39</v>
      </c>
      <c r="B41" s="13" t="s">
        <v>436</v>
      </c>
      <c r="C41" s="13" t="s">
        <v>437</v>
      </c>
      <c r="D41" s="13" t="s">
        <v>54</v>
      </c>
      <c r="E41" s="13" t="s">
        <v>28</v>
      </c>
      <c r="F41" s="13" t="s">
        <v>12</v>
      </c>
      <c r="G41" s="14">
        <v>45189</v>
      </c>
      <c r="H41" s="13">
        <v>1600</v>
      </c>
    </row>
    <row r="42" spans="1:8" ht="14.25" customHeight="1" x14ac:dyDescent="0.4">
      <c r="A42" s="17">
        <v>40</v>
      </c>
      <c r="B42" s="13" t="s">
        <v>438</v>
      </c>
      <c r="C42" s="13" t="s">
        <v>439</v>
      </c>
      <c r="D42" s="13" t="s">
        <v>440</v>
      </c>
      <c r="E42" s="13" t="s">
        <v>41</v>
      </c>
      <c r="F42" s="13" t="s">
        <v>25</v>
      </c>
      <c r="G42" s="14">
        <v>45272</v>
      </c>
      <c r="H42" s="13">
        <v>1700</v>
      </c>
    </row>
    <row r="43" spans="1:8" ht="14.25" customHeight="1" x14ac:dyDescent="0.4">
      <c r="A43" s="17">
        <v>41</v>
      </c>
      <c r="B43" s="13" t="s">
        <v>441</v>
      </c>
      <c r="C43" s="13" t="s">
        <v>442</v>
      </c>
      <c r="D43" s="13"/>
      <c r="E43" s="13" t="s">
        <v>443</v>
      </c>
      <c r="F43" s="13" t="s">
        <v>382</v>
      </c>
      <c r="G43" s="14">
        <v>45341</v>
      </c>
      <c r="H43" s="13">
        <v>536</v>
      </c>
    </row>
    <row r="44" spans="1:8" ht="14.25" customHeight="1" x14ac:dyDescent="0.4">
      <c r="A44" s="17">
        <v>42</v>
      </c>
      <c r="B44" s="13" t="s">
        <v>64</v>
      </c>
      <c r="C44" s="13" t="s">
        <v>65</v>
      </c>
      <c r="D44" s="13" t="s">
        <v>66</v>
      </c>
      <c r="E44" s="13" t="s">
        <v>20</v>
      </c>
      <c r="F44" s="13" t="s">
        <v>25</v>
      </c>
      <c r="G44" s="14">
        <v>45190</v>
      </c>
      <c r="H44" s="13">
        <v>1900</v>
      </c>
    </row>
    <row r="45" spans="1:8" ht="14.25" customHeight="1" x14ac:dyDescent="0.4">
      <c r="A45" s="17">
        <v>43</v>
      </c>
      <c r="B45" s="13" t="s">
        <v>444</v>
      </c>
      <c r="C45" s="13" t="s">
        <v>445</v>
      </c>
      <c r="D45" s="13" t="s">
        <v>23</v>
      </c>
      <c r="E45" s="13" t="s">
        <v>29</v>
      </c>
      <c r="F45" s="13" t="s">
        <v>12</v>
      </c>
      <c r="G45" s="14">
        <v>45272</v>
      </c>
      <c r="H45" s="13">
        <v>1700</v>
      </c>
    </row>
    <row r="46" spans="1:8" ht="14.25" customHeight="1" x14ac:dyDescent="0.4">
      <c r="A46" s="17">
        <v>44</v>
      </c>
      <c r="B46" s="13" t="s">
        <v>446</v>
      </c>
      <c r="C46" s="13" t="s">
        <v>447</v>
      </c>
      <c r="D46" s="13" t="s">
        <v>273</v>
      </c>
      <c r="E46" s="13" t="s">
        <v>34</v>
      </c>
      <c r="F46" s="13" t="s">
        <v>40</v>
      </c>
      <c r="G46" s="14">
        <v>45225</v>
      </c>
      <c r="H46" s="13">
        <v>3500</v>
      </c>
    </row>
    <row r="47" spans="1:8" ht="14.25" customHeight="1" x14ac:dyDescent="0.4">
      <c r="A47" s="17">
        <v>45</v>
      </c>
      <c r="B47" s="13" t="s">
        <v>448</v>
      </c>
      <c r="C47" s="13" t="s">
        <v>449</v>
      </c>
      <c r="D47" s="13" t="s">
        <v>450</v>
      </c>
      <c r="E47" s="13" t="s">
        <v>41</v>
      </c>
      <c r="F47" s="13" t="s">
        <v>25</v>
      </c>
      <c r="G47" s="14">
        <v>45292</v>
      </c>
      <c r="H47" s="13">
        <v>2200</v>
      </c>
    </row>
    <row r="48" spans="1:8" ht="14.25" customHeight="1" x14ac:dyDescent="0.4">
      <c r="A48" s="17">
        <v>46</v>
      </c>
      <c r="B48" s="13" t="s">
        <v>451</v>
      </c>
      <c r="C48" s="13" t="s">
        <v>452</v>
      </c>
      <c r="D48" s="13" t="s">
        <v>453</v>
      </c>
      <c r="E48" s="13" t="s">
        <v>279</v>
      </c>
      <c r="F48" s="13" t="s">
        <v>76</v>
      </c>
      <c r="G48" s="14">
        <v>45335</v>
      </c>
      <c r="H48" s="13">
        <v>5400</v>
      </c>
    </row>
    <row r="49" spans="1:8" ht="14.25" customHeight="1" x14ac:dyDescent="0.4">
      <c r="A49" s="17">
        <v>47</v>
      </c>
      <c r="B49" s="13" t="s">
        <v>49</v>
      </c>
      <c r="C49" s="13" t="s">
        <v>50</v>
      </c>
      <c r="D49" s="13" t="s">
        <v>44</v>
      </c>
      <c r="E49" s="13" t="s">
        <v>51</v>
      </c>
      <c r="F49" s="13" t="s">
        <v>12</v>
      </c>
      <c r="G49" s="14">
        <v>44403</v>
      </c>
      <c r="H49" s="13">
        <v>1273</v>
      </c>
    </row>
    <row r="50" spans="1:8" ht="14.25" customHeight="1" x14ac:dyDescent="0.4">
      <c r="A50" s="17">
        <v>48</v>
      </c>
      <c r="B50" s="13" t="s">
        <v>454</v>
      </c>
      <c r="C50" s="13" t="s">
        <v>455</v>
      </c>
      <c r="D50" s="13" t="s">
        <v>53</v>
      </c>
      <c r="E50" s="13" t="s">
        <v>456</v>
      </c>
      <c r="F50" s="13" t="s">
        <v>12</v>
      </c>
      <c r="G50" s="14">
        <v>45078</v>
      </c>
      <c r="H50" s="13">
        <v>1100</v>
      </c>
    </row>
    <row r="51" spans="1:8" ht="14.25" customHeight="1" x14ac:dyDescent="0.4">
      <c r="A51" s="17">
        <v>49</v>
      </c>
      <c r="B51" s="13" t="s">
        <v>457</v>
      </c>
      <c r="C51" s="13" t="s">
        <v>458</v>
      </c>
      <c r="D51" s="13" t="s">
        <v>459</v>
      </c>
      <c r="E51" s="13" t="s">
        <v>29</v>
      </c>
      <c r="F51" s="13" t="s">
        <v>382</v>
      </c>
      <c r="G51" s="14">
        <v>45204</v>
      </c>
      <c r="H51" s="13">
        <v>1500</v>
      </c>
    </row>
    <row r="52" spans="1:8" ht="14.25" customHeight="1" x14ac:dyDescent="0.4">
      <c r="A52" s="17">
        <v>50</v>
      </c>
      <c r="B52" s="13" t="s">
        <v>460</v>
      </c>
      <c r="C52" s="13" t="s">
        <v>461</v>
      </c>
      <c r="D52" s="13" t="s">
        <v>462</v>
      </c>
      <c r="E52" s="13" t="s">
        <v>142</v>
      </c>
      <c r="F52" s="13" t="s">
        <v>45</v>
      </c>
      <c r="G52" s="14">
        <v>45219</v>
      </c>
      <c r="H52" s="13">
        <v>2200</v>
      </c>
    </row>
    <row r="53" spans="1:8" ht="14.25" customHeight="1" x14ac:dyDescent="0.4">
      <c r="A53" s="17">
        <v>51</v>
      </c>
      <c r="B53" s="13" t="s">
        <v>463</v>
      </c>
      <c r="C53" s="13" t="s">
        <v>464</v>
      </c>
      <c r="D53" s="13" t="s">
        <v>465</v>
      </c>
      <c r="E53" s="13" t="s">
        <v>374</v>
      </c>
      <c r="F53" s="13" t="s">
        <v>25</v>
      </c>
      <c r="G53" s="14">
        <v>45309</v>
      </c>
      <c r="H53" s="13">
        <v>1900</v>
      </c>
    </row>
    <row r="54" spans="1:8" ht="14.25" customHeight="1" x14ac:dyDescent="0.4">
      <c r="A54" s="17">
        <v>52</v>
      </c>
      <c r="B54" s="13" t="s">
        <v>138</v>
      </c>
      <c r="C54" s="13" t="s">
        <v>139</v>
      </c>
      <c r="D54" s="13" t="s">
        <v>140</v>
      </c>
      <c r="E54" s="13" t="s">
        <v>141</v>
      </c>
      <c r="F54" s="13" t="s">
        <v>25</v>
      </c>
      <c r="G54" s="14">
        <v>45252</v>
      </c>
      <c r="H54" s="13">
        <v>2400</v>
      </c>
    </row>
    <row r="55" spans="1:8" ht="14.25" customHeight="1" x14ac:dyDescent="0.4">
      <c r="A55" s="17">
        <v>53</v>
      </c>
      <c r="B55" s="13" t="s">
        <v>117</v>
      </c>
      <c r="C55" s="13" t="s">
        <v>118</v>
      </c>
      <c r="D55" s="13" t="s">
        <v>119</v>
      </c>
      <c r="E55" s="13" t="s">
        <v>16</v>
      </c>
      <c r="F55" s="13" t="s">
        <v>12</v>
      </c>
      <c r="G55" s="14">
        <v>45129</v>
      </c>
      <c r="H55" s="13">
        <v>1700</v>
      </c>
    </row>
    <row r="56" spans="1:8" ht="14.25" customHeight="1" x14ac:dyDescent="0.4">
      <c r="A56" s="17">
        <v>54</v>
      </c>
      <c r="B56" s="13" t="s">
        <v>55</v>
      </c>
      <c r="C56" s="13" t="s">
        <v>56</v>
      </c>
      <c r="D56" s="13" t="s">
        <v>57</v>
      </c>
      <c r="E56" s="13" t="s">
        <v>20</v>
      </c>
      <c r="F56" s="13" t="s">
        <v>25</v>
      </c>
      <c r="G56" s="14">
        <v>45202</v>
      </c>
      <c r="H56" s="13">
        <v>1500</v>
      </c>
    </row>
    <row r="57" spans="1:8" ht="14.25" customHeight="1" x14ac:dyDescent="0.4">
      <c r="A57" s="17">
        <v>55</v>
      </c>
      <c r="B57" s="13" t="s">
        <v>280</v>
      </c>
      <c r="C57" s="13" t="s">
        <v>281</v>
      </c>
      <c r="D57" s="13" t="s">
        <v>121</v>
      </c>
      <c r="E57" s="13" t="s">
        <v>30</v>
      </c>
      <c r="F57" s="13" t="s">
        <v>25</v>
      </c>
      <c r="G57" s="14">
        <v>45034</v>
      </c>
      <c r="H57" s="13">
        <v>1400</v>
      </c>
    </row>
    <row r="58" spans="1:8" ht="14.25" customHeight="1" x14ac:dyDescent="0.4">
      <c r="A58" s="17">
        <v>56</v>
      </c>
      <c r="B58" s="13" t="s">
        <v>466</v>
      </c>
      <c r="C58" s="13" t="s">
        <v>467</v>
      </c>
      <c r="D58" s="13" t="s">
        <v>413</v>
      </c>
      <c r="E58" s="13" t="s">
        <v>20</v>
      </c>
      <c r="F58" s="13" t="s">
        <v>12</v>
      </c>
      <c r="G58" s="14">
        <v>45146</v>
      </c>
      <c r="H58" s="13">
        <v>2300</v>
      </c>
    </row>
    <row r="59" spans="1:8" ht="14.25" customHeight="1" x14ac:dyDescent="0.4">
      <c r="A59" s="17">
        <v>57</v>
      </c>
      <c r="B59" s="13" t="s">
        <v>468</v>
      </c>
      <c r="C59" s="13" t="s">
        <v>469</v>
      </c>
      <c r="D59" s="13" t="s">
        <v>470</v>
      </c>
      <c r="E59" s="13" t="s">
        <v>20</v>
      </c>
      <c r="F59" s="13" t="s">
        <v>14</v>
      </c>
      <c r="G59" s="14">
        <v>45337</v>
      </c>
      <c r="H59" s="13">
        <v>2000</v>
      </c>
    </row>
    <row r="60" spans="1:8" ht="14.25" customHeight="1" x14ac:dyDescent="0.4">
      <c r="A60" s="17">
        <v>58</v>
      </c>
      <c r="B60" s="13" t="s">
        <v>289</v>
      </c>
      <c r="C60" s="13" t="s">
        <v>290</v>
      </c>
      <c r="D60" s="13" t="s">
        <v>291</v>
      </c>
      <c r="E60" s="13" t="s">
        <v>292</v>
      </c>
      <c r="F60" s="13" t="s">
        <v>33</v>
      </c>
      <c r="G60" s="14">
        <v>44908</v>
      </c>
      <c r="H60" s="13">
        <v>2000</v>
      </c>
    </row>
    <row r="61" spans="1:8" ht="14.25" customHeight="1" x14ac:dyDescent="0.4">
      <c r="A61" s="17">
        <v>59</v>
      </c>
      <c r="B61" s="13" t="s">
        <v>471</v>
      </c>
      <c r="C61" s="13" t="s">
        <v>472</v>
      </c>
      <c r="D61" s="13"/>
      <c r="E61" s="13" t="s">
        <v>275</v>
      </c>
      <c r="F61" s="13" t="s">
        <v>122</v>
      </c>
      <c r="G61" s="14">
        <v>45344</v>
      </c>
      <c r="H61" s="13">
        <v>1000</v>
      </c>
    </row>
    <row r="62" spans="1:8" ht="14.25" customHeight="1" x14ac:dyDescent="0.4">
      <c r="A62" s="17">
        <v>60</v>
      </c>
      <c r="B62" s="13" t="s">
        <v>69</v>
      </c>
      <c r="C62" s="13" t="s">
        <v>70</v>
      </c>
      <c r="D62" s="13" t="s">
        <v>71</v>
      </c>
      <c r="E62" s="13" t="s">
        <v>34</v>
      </c>
      <c r="F62" s="13" t="s">
        <v>40</v>
      </c>
      <c r="G62" s="14">
        <v>44982</v>
      </c>
      <c r="H62" s="13">
        <v>2600</v>
      </c>
    </row>
    <row r="63" spans="1:8" ht="14.25" customHeight="1" x14ac:dyDescent="0.4">
      <c r="A63" s="17">
        <v>61</v>
      </c>
      <c r="B63" s="13" t="s">
        <v>473</v>
      </c>
      <c r="C63" s="13" t="s">
        <v>474</v>
      </c>
      <c r="D63" s="13" t="s">
        <v>475</v>
      </c>
      <c r="E63" s="13" t="s">
        <v>16</v>
      </c>
      <c r="F63" s="13" t="s">
        <v>25</v>
      </c>
      <c r="G63" s="14">
        <v>45275</v>
      </c>
      <c r="H63" s="13">
        <v>1600</v>
      </c>
    </row>
    <row r="64" spans="1:8" ht="14.25" customHeight="1" x14ac:dyDescent="0.4">
      <c r="A64" s="17">
        <v>62</v>
      </c>
      <c r="B64" s="13" t="s">
        <v>276</v>
      </c>
      <c r="C64" s="13" t="s">
        <v>277</v>
      </c>
      <c r="D64" s="13" t="s">
        <v>278</v>
      </c>
      <c r="E64" s="13" t="s">
        <v>19</v>
      </c>
      <c r="F64" s="13" t="s">
        <v>25</v>
      </c>
      <c r="G64" s="14">
        <v>45282</v>
      </c>
      <c r="H64" s="13">
        <v>2200</v>
      </c>
    </row>
    <row r="65" spans="1:8" ht="14.25" customHeight="1" x14ac:dyDescent="0.4">
      <c r="A65" s="17">
        <v>63</v>
      </c>
      <c r="B65" s="13" t="s">
        <v>476</v>
      </c>
      <c r="C65" s="13" t="s">
        <v>477</v>
      </c>
      <c r="D65" s="13" t="s">
        <v>413</v>
      </c>
      <c r="E65" s="13" t="s">
        <v>20</v>
      </c>
      <c r="F65" s="13" t="s">
        <v>12</v>
      </c>
      <c r="G65" s="14">
        <v>45216</v>
      </c>
      <c r="H65" s="13">
        <v>1900</v>
      </c>
    </row>
    <row r="66" spans="1:8" ht="14.25" customHeight="1" x14ac:dyDescent="0.4">
      <c r="A66" s="17">
        <v>64</v>
      </c>
      <c r="B66" s="13" t="s">
        <v>256</v>
      </c>
      <c r="C66" s="13" t="s">
        <v>257</v>
      </c>
      <c r="D66" s="13" t="s">
        <v>11</v>
      </c>
      <c r="E66" s="13" t="s">
        <v>11</v>
      </c>
      <c r="F66" s="13" t="s">
        <v>33</v>
      </c>
      <c r="G66" s="14">
        <v>45310</v>
      </c>
      <c r="H66" s="13">
        <v>1500</v>
      </c>
    </row>
    <row r="67" spans="1:8" ht="14.25" customHeight="1" x14ac:dyDescent="0.4">
      <c r="A67" s="17">
        <v>65</v>
      </c>
      <c r="B67" s="13" t="s">
        <v>271</v>
      </c>
      <c r="C67" s="13" t="s">
        <v>272</v>
      </c>
      <c r="D67" s="13" t="s">
        <v>273</v>
      </c>
      <c r="E67" s="13" t="s">
        <v>34</v>
      </c>
      <c r="F67" s="13" t="s">
        <v>40</v>
      </c>
      <c r="G67" s="14">
        <v>45225</v>
      </c>
      <c r="H67" s="13">
        <v>3600</v>
      </c>
    </row>
    <row r="68" spans="1:8" ht="14.25" customHeight="1" x14ac:dyDescent="0.4">
      <c r="A68" s="17">
        <v>66</v>
      </c>
      <c r="B68" s="13" t="s">
        <v>478</v>
      </c>
      <c r="C68" s="13" t="s">
        <v>479</v>
      </c>
      <c r="D68" s="13" t="s">
        <v>480</v>
      </c>
      <c r="E68" s="13" t="s">
        <v>34</v>
      </c>
      <c r="F68" s="13" t="s">
        <v>40</v>
      </c>
      <c r="G68" s="14">
        <v>45285</v>
      </c>
      <c r="H68" s="13">
        <v>2000</v>
      </c>
    </row>
    <row r="69" spans="1:8" ht="14.25" customHeight="1" x14ac:dyDescent="0.4">
      <c r="A69" s="17">
        <v>67</v>
      </c>
      <c r="B69" s="13" t="s">
        <v>481</v>
      </c>
      <c r="C69" s="13" t="s">
        <v>482</v>
      </c>
      <c r="D69" s="13" t="s">
        <v>378</v>
      </c>
      <c r="E69" s="13" t="s">
        <v>16</v>
      </c>
      <c r="F69" s="13" t="s">
        <v>12</v>
      </c>
      <c r="G69" s="14">
        <v>45344</v>
      </c>
      <c r="H69" s="13">
        <v>1600</v>
      </c>
    </row>
    <row r="70" spans="1:8" ht="14.25" customHeight="1" x14ac:dyDescent="0.4">
      <c r="A70" s="17">
        <v>68</v>
      </c>
      <c r="B70" s="13" t="s">
        <v>483</v>
      </c>
      <c r="C70" s="13" t="s">
        <v>484</v>
      </c>
      <c r="D70" s="13" t="s">
        <v>485</v>
      </c>
      <c r="E70" s="13" t="s">
        <v>134</v>
      </c>
      <c r="F70" s="13" t="s">
        <v>25</v>
      </c>
      <c r="G70" s="14">
        <v>45313</v>
      </c>
      <c r="H70" s="13">
        <v>1600</v>
      </c>
    </row>
    <row r="71" spans="1:8" ht="14.25" customHeight="1" x14ac:dyDescent="0.4">
      <c r="A71" s="17">
        <v>69</v>
      </c>
      <c r="B71" s="13" t="s">
        <v>486</v>
      </c>
      <c r="C71" s="13" t="s">
        <v>487</v>
      </c>
      <c r="D71" s="13" t="s">
        <v>488</v>
      </c>
      <c r="E71" s="13" t="s">
        <v>35</v>
      </c>
      <c r="F71" s="13" t="s">
        <v>31</v>
      </c>
      <c r="G71" s="14">
        <v>45329</v>
      </c>
      <c r="H71" s="13">
        <v>2200</v>
      </c>
    </row>
    <row r="72" spans="1:8" ht="14.25" customHeight="1" x14ac:dyDescent="0.4">
      <c r="A72" s="17">
        <v>70</v>
      </c>
      <c r="B72" s="13" t="s">
        <v>489</v>
      </c>
      <c r="C72" s="13" t="s">
        <v>490</v>
      </c>
      <c r="D72" s="13" t="s">
        <v>491</v>
      </c>
      <c r="E72" s="13" t="s">
        <v>16</v>
      </c>
      <c r="F72" s="13" t="s">
        <v>12</v>
      </c>
      <c r="G72" s="14">
        <v>45099</v>
      </c>
      <c r="H72" s="13">
        <v>1300</v>
      </c>
    </row>
    <row r="73" spans="1:8" ht="14.25" customHeight="1" x14ac:dyDescent="0.4">
      <c r="A73" s="17">
        <v>71</v>
      </c>
      <c r="B73" s="13" t="s">
        <v>492</v>
      </c>
      <c r="C73" s="13" t="s">
        <v>493</v>
      </c>
      <c r="D73" s="13" t="s">
        <v>494</v>
      </c>
      <c r="E73" s="13" t="s">
        <v>11</v>
      </c>
      <c r="F73" s="13" t="s">
        <v>25</v>
      </c>
      <c r="G73" s="14">
        <v>42833</v>
      </c>
      <c r="H73" s="13">
        <v>1300</v>
      </c>
    </row>
    <row r="74" spans="1:8" ht="14.25" customHeight="1" x14ac:dyDescent="0.4">
      <c r="A74" s="17">
        <v>72</v>
      </c>
      <c r="B74" s="13" t="s">
        <v>495</v>
      </c>
      <c r="C74" s="13" t="s">
        <v>496</v>
      </c>
      <c r="D74" s="13" t="s">
        <v>497</v>
      </c>
      <c r="E74" s="13" t="s">
        <v>135</v>
      </c>
      <c r="F74" s="13" t="s">
        <v>76</v>
      </c>
      <c r="G74" s="14">
        <v>45317</v>
      </c>
      <c r="H74" s="13">
        <v>2400</v>
      </c>
    </row>
    <row r="75" spans="1:8" ht="14.25" customHeight="1" x14ac:dyDescent="0.4">
      <c r="A75" s="17">
        <v>73</v>
      </c>
      <c r="B75" s="13" t="s">
        <v>498</v>
      </c>
      <c r="C75" s="13" t="s">
        <v>499</v>
      </c>
      <c r="D75" s="13" t="s">
        <v>500</v>
      </c>
      <c r="E75" s="13" t="s">
        <v>16</v>
      </c>
      <c r="F75" s="13" t="s">
        <v>25</v>
      </c>
      <c r="G75" s="14">
        <v>45265</v>
      </c>
      <c r="H75" s="13">
        <v>1600</v>
      </c>
    </row>
    <row r="76" spans="1:8" ht="14.25" customHeight="1" x14ac:dyDescent="0.4">
      <c r="A76" s="17">
        <v>74</v>
      </c>
      <c r="B76" s="13" t="s">
        <v>501</v>
      </c>
      <c r="C76" s="13" t="s">
        <v>502</v>
      </c>
      <c r="D76" s="13" t="s">
        <v>121</v>
      </c>
      <c r="E76" s="13" t="s">
        <v>24</v>
      </c>
      <c r="F76" s="13" t="s">
        <v>12</v>
      </c>
      <c r="G76" s="14">
        <v>45236</v>
      </c>
      <c r="H76" s="13">
        <v>1400</v>
      </c>
    </row>
    <row r="77" spans="1:8" ht="14.25" customHeight="1" x14ac:dyDescent="0.4">
      <c r="A77" s="17">
        <v>75</v>
      </c>
      <c r="B77" s="13" t="s">
        <v>503</v>
      </c>
      <c r="C77" s="13" t="s">
        <v>504</v>
      </c>
      <c r="D77" s="13" t="s">
        <v>505</v>
      </c>
      <c r="E77" s="13" t="s">
        <v>506</v>
      </c>
      <c r="F77" s="13" t="s">
        <v>31</v>
      </c>
      <c r="G77" s="14">
        <v>45234</v>
      </c>
      <c r="H77" s="13">
        <v>2800</v>
      </c>
    </row>
    <row r="78" spans="1:8" ht="14.25" customHeight="1" x14ac:dyDescent="0.4">
      <c r="A78" s="17">
        <v>76</v>
      </c>
      <c r="B78" s="13" t="s">
        <v>507</v>
      </c>
      <c r="C78" s="13" t="s">
        <v>508</v>
      </c>
      <c r="D78" s="13" t="s">
        <v>509</v>
      </c>
      <c r="E78" s="13" t="s">
        <v>16</v>
      </c>
      <c r="F78" s="13" t="s">
        <v>40</v>
      </c>
      <c r="G78" s="14">
        <v>45117</v>
      </c>
      <c r="H78" s="13">
        <v>1600</v>
      </c>
    </row>
    <row r="79" spans="1:8" ht="14.25" customHeight="1" x14ac:dyDescent="0.4">
      <c r="A79" s="17">
        <v>77</v>
      </c>
      <c r="B79" s="13" t="s">
        <v>510</v>
      </c>
      <c r="C79" s="13" t="s">
        <v>511</v>
      </c>
      <c r="D79" s="13" t="s">
        <v>512</v>
      </c>
      <c r="E79" s="13" t="s">
        <v>513</v>
      </c>
      <c r="F79" s="13" t="s">
        <v>379</v>
      </c>
      <c r="G79" s="14">
        <v>44552</v>
      </c>
      <c r="H79" s="13">
        <v>1600</v>
      </c>
    </row>
    <row r="80" spans="1:8" ht="14.25" customHeight="1" x14ac:dyDescent="0.4">
      <c r="A80" s="17">
        <v>78</v>
      </c>
      <c r="B80" s="13" t="s">
        <v>47</v>
      </c>
      <c r="C80" s="13" t="s">
        <v>48</v>
      </c>
      <c r="D80" s="13" t="s">
        <v>15</v>
      </c>
      <c r="E80" s="13" t="s">
        <v>20</v>
      </c>
      <c r="F80" s="13" t="s">
        <v>12</v>
      </c>
      <c r="G80" s="14">
        <v>45190</v>
      </c>
      <c r="H80" s="13">
        <v>1800</v>
      </c>
    </row>
    <row r="81" spans="1:8" ht="14.25" customHeight="1" x14ac:dyDescent="0.4">
      <c r="A81" s="17">
        <v>79</v>
      </c>
      <c r="B81" s="13" t="s">
        <v>514</v>
      </c>
      <c r="C81" s="13" t="s">
        <v>515</v>
      </c>
      <c r="D81" s="13" t="s">
        <v>516</v>
      </c>
      <c r="E81" s="13" t="s">
        <v>517</v>
      </c>
      <c r="F81" s="13" t="s">
        <v>25</v>
      </c>
      <c r="G81" s="14">
        <v>44959</v>
      </c>
      <c r="H81" s="13">
        <v>1600</v>
      </c>
    </row>
    <row r="82" spans="1:8" ht="14.25" customHeight="1" x14ac:dyDescent="0.4">
      <c r="A82" s="17">
        <v>80</v>
      </c>
      <c r="B82" s="13" t="s">
        <v>263</v>
      </c>
      <c r="C82" s="13" t="s">
        <v>264</v>
      </c>
      <c r="D82" s="13" t="s">
        <v>265</v>
      </c>
      <c r="E82" s="13" t="s">
        <v>266</v>
      </c>
      <c r="F82" s="13" t="s">
        <v>31</v>
      </c>
      <c r="G82" s="14">
        <v>45287</v>
      </c>
      <c r="H82" s="13">
        <v>3200</v>
      </c>
    </row>
    <row r="83" spans="1:8" ht="14.25" customHeight="1" x14ac:dyDescent="0.4">
      <c r="A83" s="17">
        <v>81</v>
      </c>
      <c r="B83" s="13" t="s">
        <v>518</v>
      </c>
      <c r="C83" s="13" t="s">
        <v>519</v>
      </c>
      <c r="D83" s="13" t="s">
        <v>520</v>
      </c>
      <c r="E83" s="13" t="s">
        <v>120</v>
      </c>
      <c r="F83" s="13" t="s">
        <v>25</v>
      </c>
      <c r="G83" s="14">
        <v>43587</v>
      </c>
      <c r="H83" s="13">
        <v>1850</v>
      </c>
    </row>
    <row r="84" spans="1:8" ht="14.25" customHeight="1" x14ac:dyDescent="0.4">
      <c r="A84" s="17">
        <v>82</v>
      </c>
      <c r="B84" s="13" t="s">
        <v>521</v>
      </c>
      <c r="C84" s="13" t="s">
        <v>522</v>
      </c>
      <c r="D84" s="13" t="s">
        <v>523</v>
      </c>
      <c r="E84" s="13" t="s">
        <v>20</v>
      </c>
      <c r="F84" s="13" t="s">
        <v>25</v>
      </c>
      <c r="G84" s="14">
        <v>45238</v>
      </c>
      <c r="H84" s="13">
        <v>1300</v>
      </c>
    </row>
    <row r="85" spans="1:8" ht="14.25" customHeight="1" x14ac:dyDescent="0.4">
      <c r="A85" s="17">
        <v>83</v>
      </c>
      <c r="B85" s="13" t="s">
        <v>42</v>
      </c>
      <c r="C85" s="13" t="s">
        <v>43</v>
      </c>
      <c r="D85" s="13" t="s">
        <v>44</v>
      </c>
      <c r="E85" s="13" t="s">
        <v>26</v>
      </c>
      <c r="F85" s="13" t="s">
        <v>12</v>
      </c>
      <c r="G85" s="14">
        <v>44853</v>
      </c>
      <c r="H85" s="13">
        <v>1400</v>
      </c>
    </row>
    <row r="86" spans="1:8" ht="14.25" customHeight="1" x14ac:dyDescent="0.4">
      <c r="A86" s="17">
        <v>84</v>
      </c>
      <c r="B86" s="13" t="s">
        <v>524</v>
      </c>
      <c r="C86" s="13" t="s">
        <v>525</v>
      </c>
      <c r="D86" s="13"/>
      <c r="E86" s="13" t="s">
        <v>30</v>
      </c>
      <c r="F86" s="13" t="s">
        <v>76</v>
      </c>
      <c r="G86" s="14">
        <v>45339</v>
      </c>
      <c r="H86" s="13">
        <v>1520</v>
      </c>
    </row>
    <row r="87" spans="1:8" ht="14.25" customHeight="1" x14ac:dyDescent="0.4">
      <c r="A87" s="17">
        <v>85</v>
      </c>
      <c r="B87" s="13" t="s">
        <v>526</v>
      </c>
      <c r="C87" s="13" t="s">
        <v>527</v>
      </c>
      <c r="D87" s="13" t="s">
        <v>528</v>
      </c>
      <c r="E87" s="13" t="s">
        <v>529</v>
      </c>
      <c r="F87" s="13" t="s">
        <v>77</v>
      </c>
      <c r="G87" s="14">
        <v>45322</v>
      </c>
      <c r="H87" s="13">
        <v>1700</v>
      </c>
    </row>
    <row r="88" spans="1:8" ht="14.25" customHeight="1" x14ac:dyDescent="0.4">
      <c r="A88" s="17">
        <v>86</v>
      </c>
      <c r="B88" s="13" t="s">
        <v>530</v>
      </c>
      <c r="C88" s="13" t="s">
        <v>531</v>
      </c>
      <c r="D88" s="13" t="s">
        <v>532</v>
      </c>
      <c r="E88" s="13" t="s">
        <v>376</v>
      </c>
      <c r="F88" s="13" t="s">
        <v>25</v>
      </c>
      <c r="G88" s="14">
        <v>45261</v>
      </c>
      <c r="H88" s="13">
        <v>2200</v>
      </c>
    </row>
    <row r="89" spans="1:8" ht="14.25" customHeight="1" x14ac:dyDescent="0.4">
      <c r="A89" s="17">
        <v>87</v>
      </c>
      <c r="B89" s="13" t="s">
        <v>126</v>
      </c>
      <c r="C89" s="13" t="s">
        <v>127</v>
      </c>
      <c r="D89" s="13" t="s">
        <v>128</v>
      </c>
      <c r="E89" s="13" t="s">
        <v>72</v>
      </c>
      <c r="F89" s="13" t="s">
        <v>129</v>
      </c>
      <c r="G89" s="14">
        <v>45282</v>
      </c>
      <c r="H89" s="13">
        <v>1900</v>
      </c>
    </row>
    <row r="90" spans="1:8" ht="14.25" customHeight="1" x14ac:dyDescent="0.4">
      <c r="A90" s="17">
        <v>88</v>
      </c>
      <c r="B90" s="13" t="s">
        <v>61</v>
      </c>
      <c r="C90" s="13" t="s">
        <v>62</v>
      </c>
      <c r="D90" s="13" t="s">
        <v>63</v>
      </c>
      <c r="E90" s="13" t="s">
        <v>20</v>
      </c>
      <c r="F90" s="13" t="s">
        <v>12</v>
      </c>
      <c r="G90" s="14">
        <v>45223</v>
      </c>
      <c r="H90" s="13">
        <v>1950</v>
      </c>
    </row>
    <row r="91" spans="1:8" ht="14.25" customHeight="1" x14ac:dyDescent="0.4">
      <c r="A91" s="17">
        <v>89</v>
      </c>
      <c r="B91" s="13" t="s">
        <v>533</v>
      </c>
      <c r="C91" s="13" t="s">
        <v>534</v>
      </c>
      <c r="D91" s="13" t="s">
        <v>535</v>
      </c>
      <c r="E91" s="13" t="s">
        <v>16</v>
      </c>
      <c r="F91" s="13" t="s">
        <v>25</v>
      </c>
      <c r="G91" s="14">
        <v>45243</v>
      </c>
      <c r="H91" s="13">
        <v>1600</v>
      </c>
    </row>
    <row r="92" spans="1:8" ht="14.25" customHeight="1" x14ac:dyDescent="0.4">
      <c r="A92" s="17">
        <v>90</v>
      </c>
      <c r="B92" s="13" t="s">
        <v>536</v>
      </c>
      <c r="C92" s="13" t="s">
        <v>537</v>
      </c>
      <c r="D92" s="13" t="s">
        <v>538</v>
      </c>
      <c r="E92" s="13" t="s">
        <v>20</v>
      </c>
      <c r="F92" s="13" t="s">
        <v>25</v>
      </c>
      <c r="G92" s="14">
        <v>44439</v>
      </c>
      <c r="H92" s="13">
        <v>1500</v>
      </c>
    </row>
    <row r="93" spans="1:8" ht="14.25" customHeight="1" x14ac:dyDescent="0.4">
      <c r="A93" s="17">
        <v>91</v>
      </c>
      <c r="B93" s="13" t="s">
        <v>539</v>
      </c>
      <c r="C93" s="13" t="s">
        <v>540</v>
      </c>
      <c r="D93" s="13" t="s">
        <v>541</v>
      </c>
      <c r="E93" s="13" t="s">
        <v>542</v>
      </c>
      <c r="F93" s="13" t="s">
        <v>46</v>
      </c>
      <c r="G93" s="14">
        <v>45021</v>
      </c>
      <c r="H93" s="13">
        <v>2600</v>
      </c>
    </row>
    <row r="94" spans="1:8" ht="14.25" customHeight="1" x14ac:dyDescent="0.4">
      <c r="A94" s="17">
        <v>92</v>
      </c>
      <c r="B94" s="13" t="s">
        <v>543</v>
      </c>
      <c r="C94" s="13" t="s">
        <v>544</v>
      </c>
      <c r="D94" s="13" t="s">
        <v>545</v>
      </c>
      <c r="E94" s="13" t="s">
        <v>346</v>
      </c>
      <c r="F94" s="13" t="s">
        <v>379</v>
      </c>
      <c r="G94" s="14">
        <v>44958</v>
      </c>
      <c r="H94" s="13">
        <v>2200</v>
      </c>
    </row>
    <row r="95" spans="1:8" ht="14.25" customHeight="1" x14ac:dyDescent="0.4">
      <c r="A95" s="17">
        <v>93</v>
      </c>
      <c r="B95" s="13" t="s">
        <v>546</v>
      </c>
      <c r="C95" s="13" t="s">
        <v>547</v>
      </c>
      <c r="D95" s="13" t="s">
        <v>548</v>
      </c>
      <c r="E95" s="13" t="s">
        <v>377</v>
      </c>
      <c r="F95" s="13" t="s">
        <v>33</v>
      </c>
      <c r="G95" s="14">
        <v>45322</v>
      </c>
      <c r="H95" s="13">
        <v>1600</v>
      </c>
    </row>
    <row r="96" spans="1:8" ht="14.25" customHeight="1" x14ac:dyDescent="0.4">
      <c r="A96" s="17">
        <v>94</v>
      </c>
      <c r="B96" s="13" t="s">
        <v>549</v>
      </c>
      <c r="C96" s="13" t="s">
        <v>550</v>
      </c>
      <c r="D96" s="13" t="s">
        <v>551</v>
      </c>
      <c r="E96" s="13" t="s">
        <v>552</v>
      </c>
      <c r="F96" s="13" t="s">
        <v>122</v>
      </c>
      <c r="G96" s="14">
        <v>45306</v>
      </c>
      <c r="H96" s="13">
        <v>2400</v>
      </c>
    </row>
    <row r="97" spans="1:8" ht="14.25" customHeight="1" x14ac:dyDescent="0.4">
      <c r="A97" s="17">
        <v>95</v>
      </c>
      <c r="B97" s="13" t="s">
        <v>553</v>
      </c>
      <c r="C97" s="13" t="s">
        <v>554</v>
      </c>
      <c r="D97" s="13" t="s">
        <v>555</v>
      </c>
      <c r="E97" s="13" t="s">
        <v>30</v>
      </c>
      <c r="F97" s="13" t="s">
        <v>25</v>
      </c>
      <c r="G97" s="14">
        <v>45321</v>
      </c>
      <c r="H97" s="13">
        <v>1420</v>
      </c>
    </row>
    <row r="98" spans="1:8" ht="18.75" x14ac:dyDescent="0.4"/>
    <row r="99" spans="1:8" ht="18.75" x14ac:dyDescent="0.4"/>
    <row r="100" spans="1:8" ht="18.75" x14ac:dyDescent="0.4"/>
    <row r="101" spans="1:8" ht="18.75" x14ac:dyDescent="0.4"/>
    <row r="102" spans="1:8" ht="18.75" x14ac:dyDescent="0.4"/>
    <row r="103" spans="1:8" ht="18.75" x14ac:dyDescent="0.4"/>
    <row r="104" spans="1:8" ht="18.75" x14ac:dyDescent="0.4"/>
    <row r="105" spans="1:8" ht="18.75" x14ac:dyDescent="0.4"/>
    <row r="106" spans="1:8" ht="18.75" x14ac:dyDescent="0.4"/>
    <row r="107" spans="1:8" ht="18.75" x14ac:dyDescent="0.4"/>
    <row r="108" spans="1:8" ht="18.75" x14ac:dyDescent="0.4"/>
    <row r="109" spans="1:8" ht="18.75" x14ac:dyDescent="0.4"/>
    <row r="110" spans="1:8" ht="18.75" x14ac:dyDescent="0.4"/>
    <row r="111" spans="1:8" ht="18.75" x14ac:dyDescent="0.4"/>
    <row r="112" spans="1:8" ht="18.75" x14ac:dyDescent="0.4"/>
    <row r="113" ht="18.75" x14ac:dyDescent="0.4"/>
    <row r="114" ht="18.75" x14ac:dyDescent="0.4"/>
    <row r="115" ht="18.75" x14ac:dyDescent="0.4"/>
    <row r="116" ht="18.75" x14ac:dyDescent="0.4"/>
    <row r="117" ht="18.75" x14ac:dyDescent="0.4"/>
    <row r="118" ht="18.75" x14ac:dyDescent="0.4"/>
    <row r="119" ht="18.75" x14ac:dyDescent="0.4"/>
    <row r="120" ht="18.75" x14ac:dyDescent="0.4"/>
    <row r="121" ht="18.75" x14ac:dyDescent="0.4"/>
    <row r="122" ht="18.75" x14ac:dyDescent="0.4"/>
    <row r="123" ht="18.75" x14ac:dyDescent="0.4"/>
    <row r="124" ht="18.75" x14ac:dyDescent="0.4"/>
    <row r="125" ht="18.75" x14ac:dyDescent="0.4"/>
    <row r="126" ht="18.75" x14ac:dyDescent="0.4"/>
    <row r="127" ht="18.75" x14ac:dyDescent="0.4"/>
    <row r="128" ht="18.75" x14ac:dyDescent="0.4"/>
    <row r="129" ht="18.75" x14ac:dyDescent="0.4"/>
    <row r="130" ht="18.75" x14ac:dyDescent="0.4"/>
    <row r="131" ht="18.75" x14ac:dyDescent="0.4"/>
    <row r="132" ht="18.75" x14ac:dyDescent="0.4"/>
    <row r="133" ht="18.75" x14ac:dyDescent="0.4"/>
    <row r="134" ht="18.75" x14ac:dyDescent="0.4"/>
    <row r="135" ht="18.75" x14ac:dyDescent="0.4"/>
    <row r="136" ht="18.75" x14ac:dyDescent="0.4"/>
    <row r="137" ht="18.75" x14ac:dyDescent="0.4"/>
    <row r="138" ht="18.75" x14ac:dyDescent="0.4"/>
    <row r="139" ht="18.75" x14ac:dyDescent="0.4"/>
    <row r="140" ht="18.75" x14ac:dyDescent="0.4"/>
    <row r="141" ht="18.75" x14ac:dyDescent="0.4"/>
    <row r="142" ht="18.75" x14ac:dyDescent="0.4"/>
    <row r="143" ht="18.75" x14ac:dyDescent="0.4"/>
    <row r="144" ht="18.75" x14ac:dyDescent="0.4"/>
    <row r="145" ht="18.75" x14ac:dyDescent="0.4"/>
    <row r="146" ht="18.75" x14ac:dyDescent="0.4"/>
    <row r="147" ht="18.75" x14ac:dyDescent="0.4"/>
    <row r="148" ht="18.75" x14ac:dyDescent="0.4"/>
    <row r="149" ht="18.75" x14ac:dyDescent="0.4"/>
    <row r="150" ht="18.75" x14ac:dyDescent="0.4"/>
    <row r="151" ht="18.75" x14ac:dyDescent="0.4"/>
    <row r="152" ht="18.75" x14ac:dyDescent="0.4"/>
    <row r="153" ht="18.75" x14ac:dyDescent="0.4"/>
    <row r="154" ht="18.75" x14ac:dyDescent="0.4"/>
    <row r="155" ht="18.75" x14ac:dyDescent="0.4"/>
    <row r="156" ht="18.75" x14ac:dyDescent="0.4"/>
    <row r="157" ht="18.75" x14ac:dyDescent="0.4"/>
    <row r="158" ht="18.75" x14ac:dyDescent="0.4"/>
    <row r="159" ht="18.75" x14ac:dyDescent="0.4"/>
    <row r="160" ht="18.75" x14ac:dyDescent="0.4"/>
    <row r="161" ht="18.75" x14ac:dyDescent="0.4"/>
    <row r="162" ht="18.75" x14ac:dyDescent="0.4"/>
    <row r="163" ht="18.75" x14ac:dyDescent="0.4"/>
    <row r="164" ht="18.75" x14ac:dyDescent="0.4"/>
    <row r="165" ht="18.75" x14ac:dyDescent="0.4"/>
    <row r="166" ht="18.75" x14ac:dyDescent="0.4"/>
    <row r="167" ht="18.75" x14ac:dyDescent="0.4"/>
    <row r="168" ht="18.75" x14ac:dyDescent="0.4"/>
    <row r="169" ht="18.75" x14ac:dyDescent="0.4"/>
    <row r="170" ht="18.75" x14ac:dyDescent="0.4"/>
    <row r="171" ht="18.75" x14ac:dyDescent="0.4"/>
    <row r="172" ht="18.75" x14ac:dyDescent="0.4"/>
    <row r="173" ht="18.75" x14ac:dyDescent="0.4"/>
    <row r="174" ht="18.75" x14ac:dyDescent="0.4"/>
    <row r="175" ht="18.75" x14ac:dyDescent="0.4"/>
    <row r="176" ht="18.75" x14ac:dyDescent="0.4"/>
    <row r="177" ht="18.75" x14ac:dyDescent="0.4"/>
    <row r="178" ht="18.75" x14ac:dyDescent="0.4"/>
    <row r="179" ht="18.75" x14ac:dyDescent="0.4"/>
    <row r="180" ht="18.75" x14ac:dyDescent="0.4"/>
    <row r="181" ht="18.75" x14ac:dyDescent="0.4"/>
    <row r="182" ht="18.75" x14ac:dyDescent="0.4"/>
    <row r="183" ht="18.75" x14ac:dyDescent="0.4"/>
    <row r="184" ht="18.75" x14ac:dyDescent="0.4"/>
    <row r="185" ht="18.75" x14ac:dyDescent="0.4"/>
    <row r="186" ht="18.75" x14ac:dyDescent="0.4"/>
    <row r="187" ht="18.75" x14ac:dyDescent="0.4"/>
    <row r="188" ht="18.75" x14ac:dyDescent="0.4"/>
    <row r="189" ht="18.75" x14ac:dyDescent="0.4"/>
    <row r="190" ht="18.75" x14ac:dyDescent="0.4"/>
    <row r="191" ht="18.75" x14ac:dyDescent="0.4"/>
    <row r="192" ht="18.75" x14ac:dyDescent="0.4"/>
    <row r="193" ht="18.75" x14ac:dyDescent="0.4"/>
    <row r="194" ht="18.75" x14ac:dyDescent="0.4"/>
    <row r="195" ht="18.75" x14ac:dyDescent="0.4"/>
    <row r="196" ht="18.75" x14ac:dyDescent="0.4"/>
    <row r="197" ht="18.75" x14ac:dyDescent="0.4"/>
    <row r="198" ht="18.75" x14ac:dyDescent="0.4"/>
    <row r="199" ht="18.75" x14ac:dyDescent="0.4"/>
    <row r="200" ht="18.75" x14ac:dyDescent="0.4"/>
    <row r="201" ht="18.75" x14ac:dyDescent="0.4"/>
    <row r="202" ht="18.75" x14ac:dyDescent="0.4"/>
    <row r="203" ht="18.75" x14ac:dyDescent="0.4"/>
    <row r="204" ht="18.75" x14ac:dyDescent="0.4"/>
    <row r="205" ht="18.75" x14ac:dyDescent="0.4"/>
    <row r="206" ht="18.75" x14ac:dyDescent="0.4"/>
    <row r="207" ht="18.75" x14ac:dyDescent="0.4"/>
    <row r="208" ht="18.75" x14ac:dyDescent="0.4"/>
    <row r="209" ht="18.75" x14ac:dyDescent="0.4"/>
    <row r="210" ht="18.75" x14ac:dyDescent="0.4"/>
    <row r="211" ht="18.75" x14ac:dyDescent="0.4"/>
    <row r="212" ht="18.75" x14ac:dyDescent="0.4"/>
    <row r="213" ht="18.75" x14ac:dyDescent="0.4"/>
    <row r="214" ht="18.75" x14ac:dyDescent="0.4"/>
    <row r="215" ht="18.75" x14ac:dyDescent="0.4"/>
    <row r="216" ht="18.75" x14ac:dyDescent="0.4"/>
    <row r="217" ht="18.75" x14ac:dyDescent="0.4"/>
    <row r="218" ht="18.75" x14ac:dyDescent="0.4"/>
    <row r="219" ht="18.75" x14ac:dyDescent="0.4"/>
    <row r="220" ht="18.75" x14ac:dyDescent="0.4"/>
    <row r="221" ht="18.75" x14ac:dyDescent="0.4"/>
    <row r="222" ht="18.75" x14ac:dyDescent="0.4"/>
    <row r="223" ht="18.75" x14ac:dyDescent="0.4"/>
    <row r="224" ht="18.75" x14ac:dyDescent="0.4"/>
    <row r="225" ht="18.75" x14ac:dyDescent="0.4"/>
    <row r="226" ht="18.75" x14ac:dyDescent="0.4"/>
    <row r="227" ht="18.75" x14ac:dyDescent="0.4"/>
    <row r="228" ht="18.75" x14ac:dyDescent="0.4"/>
    <row r="229" ht="18.75" x14ac:dyDescent="0.4"/>
    <row r="230" ht="18.75" x14ac:dyDescent="0.4"/>
    <row r="231" ht="18.75" x14ac:dyDescent="0.4"/>
    <row r="232" ht="18.75" x14ac:dyDescent="0.4"/>
    <row r="233" ht="18.75" x14ac:dyDescent="0.4"/>
    <row r="234" ht="18.75" x14ac:dyDescent="0.4"/>
    <row r="235" ht="18.75" x14ac:dyDescent="0.4"/>
    <row r="236" ht="18.75" x14ac:dyDescent="0.4"/>
    <row r="237" ht="18.75" x14ac:dyDescent="0.4"/>
    <row r="238" ht="18.75" x14ac:dyDescent="0.4"/>
    <row r="239" ht="18.75" x14ac:dyDescent="0.4"/>
    <row r="240" ht="18.75" x14ac:dyDescent="0.4"/>
    <row r="241" ht="18.75" x14ac:dyDescent="0.4"/>
    <row r="242" ht="18.75" x14ac:dyDescent="0.4"/>
    <row r="243" ht="18.75" x14ac:dyDescent="0.4"/>
    <row r="244" ht="18.75" x14ac:dyDescent="0.4"/>
    <row r="245" ht="18.75" x14ac:dyDescent="0.4"/>
    <row r="246" ht="18.75" x14ac:dyDescent="0.4"/>
    <row r="247" ht="18.75" x14ac:dyDescent="0.4"/>
    <row r="248" ht="18.75" x14ac:dyDescent="0.4"/>
    <row r="249" ht="18.75" x14ac:dyDescent="0.4"/>
    <row r="250" ht="18.75" x14ac:dyDescent="0.4"/>
    <row r="251" ht="18.75" x14ac:dyDescent="0.4"/>
    <row r="252" ht="18.75" x14ac:dyDescent="0.4"/>
    <row r="253" ht="18.75" x14ac:dyDescent="0.4"/>
    <row r="254" ht="18.75" x14ac:dyDescent="0.4"/>
    <row r="255" ht="18.75" x14ac:dyDescent="0.4"/>
    <row r="256" ht="18.75" x14ac:dyDescent="0.4"/>
    <row r="257" ht="18.75" x14ac:dyDescent="0.4"/>
    <row r="258" ht="18.75" x14ac:dyDescent="0.4"/>
    <row r="259" ht="18.75" x14ac:dyDescent="0.4"/>
    <row r="260" ht="18.75" x14ac:dyDescent="0.4"/>
    <row r="261" ht="18.75" x14ac:dyDescent="0.4"/>
    <row r="262" ht="18.75" x14ac:dyDescent="0.4"/>
    <row r="263" ht="18.75" x14ac:dyDescent="0.4"/>
    <row r="264" ht="18.75" x14ac:dyDescent="0.4"/>
    <row r="265" ht="18.75" x14ac:dyDescent="0.4"/>
    <row r="266" ht="18.75" x14ac:dyDescent="0.4"/>
    <row r="267" ht="18.75" x14ac:dyDescent="0.4"/>
    <row r="268" ht="18.75" x14ac:dyDescent="0.4"/>
    <row r="269" ht="18.75" x14ac:dyDescent="0.4"/>
    <row r="270" ht="18.75" x14ac:dyDescent="0.4"/>
    <row r="271" ht="18.75" x14ac:dyDescent="0.4"/>
    <row r="272" ht="18.75" x14ac:dyDescent="0.4"/>
    <row r="273" ht="18.75" x14ac:dyDescent="0.4"/>
    <row r="274" ht="18.75" x14ac:dyDescent="0.4"/>
    <row r="275" ht="18.75" x14ac:dyDescent="0.4"/>
    <row r="276" ht="18.75" x14ac:dyDescent="0.4"/>
    <row r="277" ht="18.75" x14ac:dyDescent="0.4"/>
    <row r="278" ht="18.75" x14ac:dyDescent="0.4"/>
    <row r="279" ht="18.75" x14ac:dyDescent="0.4"/>
    <row r="280" ht="18.75" x14ac:dyDescent="0.4"/>
    <row r="281" ht="18.75" x14ac:dyDescent="0.4"/>
    <row r="282" ht="18.75" x14ac:dyDescent="0.4"/>
    <row r="283" ht="18.75" x14ac:dyDescent="0.4"/>
    <row r="284" ht="18.75" x14ac:dyDescent="0.4"/>
    <row r="285" ht="18.75" x14ac:dyDescent="0.4"/>
    <row r="286" ht="18.75" x14ac:dyDescent="0.4"/>
    <row r="287" ht="18.75" x14ac:dyDescent="0.4"/>
    <row r="288" ht="18.75" x14ac:dyDescent="0.4"/>
    <row r="289" ht="18.75" x14ac:dyDescent="0.4"/>
    <row r="290" ht="18.75" x14ac:dyDescent="0.4"/>
    <row r="291" ht="18.75" x14ac:dyDescent="0.4"/>
    <row r="292" ht="18.75" x14ac:dyDescent="0.4"/>
    <row r="293" ht="18.75" x14ac:dyDescent="0.4"/>
    <row r="294" ht="18.75" x14ac:dyDescent="0.4"/>
    <row r="295" ht="18.75" x14ac:dyDescent="0.4"/>
    <row r="296" ht="18.75" x14ac:dyDescent="0.4"/>
    <row r="297" ht="18.75" x14ac:dyDescent="0.4"/>
    <row r="298" ht="18.75" x14ac:dyDescent="0.4"/>
    <row r="299" ht="18.75" x14ac:dyDescent="0.4"/>
    <row r="300" ht="18.75" x14ac:dyDescent="0.4"/>
    <row r="301" ht="18.75" x14ac:dyDescent="0.4"/>
    <row r="302" ht="18.75" x14ac:dyDescent="0.4"/>
    <row r="303" ht="18.75" x14ac:dyDescent="0.4"/>
    <row r="304" ht="18.75" x14ac:dyDescent="0.4"/>
    <row r="305" ht="18.75" x14ac:dyDescent="0.4"/>
    <row r="306" ht="18.75" x14ac:dyDescent="0.4"/>
    <row r="307" ht="18.75" x14ac:dyDescent="0.4"/>
    <row r="308" ht="18.75" x14ac:dyDescent="0.4"/>
    <row r="309" ht="18.75" x14ac:dyDescent="0.4"/>
    <row r="310" ht="18.75" x14ac:dyDescent="0.4"/>
    <row r="311" ht="18.75" x14ac:dyDescent="0.4"/>
    <row r="312" ht="18.75" x14ac:dyDescent="0.4"/>
    <row r="313" ht="18.75" x14ac:dyDescent="0.4"/>
    <row r="314" ht="18.75" x14ac:dyDescent="0.4"/>
    <row r="315" ht="18.75" x14ac:dyDescent="0.4"/>
    <row r="316" ht="18.75" x14ac:dyDescent="0.4"/>
    <row r="317" ht="18.75" x14ac:dyDescent="0.4"/>
    <row r="318" ht="18.75" x14ac:dyDescent="0.4"/>
    <row r="319" ht="18.75" x14ac:dyDescent="0.4"/>
    <row r="320" ht="18.75" x14ac:dyDescent="0.4"/>
    <row r="321" ht="18.75" x14ac:dyDescent="0.4"/>
    <row r="322" ht="18.75" x14ac:dyDescent="0.4"/>
    <row r="323" ht="18.75" x14ac:dyDescent="0.4"/>
    <row r="324" ht="18.75" x14ac:dyDescent="0.4"/>
    <row r="325" ht="18.75" x14ac:dyDescent="0.4"/>
    <row r="326" ht="18.75" x14ac:dyDescent="0.4"/>
    <row r="327" ht="18.75" x14ac:dyDescent="0.4"/>
    <row r="328" ht="18.75" x14ac:dyDescent="0.4"/>
    <row r="329" ht="18.75" x14ac:dyDescent="0.4"/>
    <row r="330" ht="18.75" x14ac:dyDescent="0.4"/>
    <row r="331" ht="18.75" x14ac:dyDescent="0.4"/>
    <row r="332" ht="18.75" x14ac:dyDescent="0.4"/>
    <row r="333" ht="18.75" x14ac:dyDescent="0.4"/>
    <row r="334" ht="18.75" x14ac:dyDescent="0.4"/>
    <row r="335" ht="18.75" x14ac:dyDescent="0.4"/>
    <row r="336" ht="18.75" x14ac:dyDescent="0.4"/>
    <row r="337" ht="18.75" x14ac:dyDescent="0.4"/>
    <row r="338" ht="18.75" x14ac:dyDescent="0.4"/>
    <row r="339" ht="18.75" x14ac:dyDescent="0.4"/>
    <row r="340" ht="18.75" x14ac:dyDescent="0.4"/>
    <row r="341" ht="18.75" x14ac:dyDescent="0.4"/>
    <row r="342" ht="18.75" x14ac:dyDescent="0.4"/>
    <row r="343" ht="18.75" x14ac:dyDescent="0.4"/>
    <row r="344" ht="18.75" x14ac:dyDescent="0.4"/>
    <row r="345" ht="18.75" x14ac:dyDescent="0.4"/>
    <row r="346" ht="18.75" x14ac:dyDescent="0.4"/>
    <row r="347" ht="18.75" x14ac:dyDescent="0.4"/>
    <row r="348" ht="18.75" x14ac:dyDescent="0.4"/>
    <row r="349" ht="18.75" x14ac:dyDescent="0.4"/>
    <row r="350" ht="18.75" x14ac:dyDescent="0.4"/>
    <row r="351" ht="18.75" x14ac:dyDescent="0.4"/>
    <row r="352" ht="18.75" x14ac:dyDescent="0.4"/>
    <row r="353" ht="18.75" x14ac:dyDescent="0.4"/>
    <row r="354" ht="18.75" x14ac:dyDescent="0.4"/>
    <row r="355" ht="18.75" x14ac:dyDescent="0.4"/>
    <row r="356" ht="18.75" x14ac:dyDescent="0.4"/>
    <row r="357" ht="18.75" x14ac:dyDescent="0.4"/>
    <row r="358" ht="18.75" x14ac:dyDescent="0.4"/>
    <row r="359" ht="18.75" x14ac:dyDescent="0.4"/>
    <row r="360" ht="18.75" x14ac:dyDescent="0.4"/>
    <row r="361" ht="18.75" x14ac:dyDescent="0.4"/>
    <row r="362" ht="18.75" x14ac:dyDescent="0.4"/>
    <row r="363" ht="18.75" x14ac:dyDescent="0.4"/>
    <row r="364" ht="18.75" x14ac:dyDescent="0.4"/>
    <row r="365" ht="18.75" x14ac:dyDescent="0.4"/>
    <row r="366" ht="18.75" x14ac:dyDescent="0.4"/>
    <row r="367" ht="18.75" x14ac:dyDescent="0.4"/>
    <row r="368" ht="18.75" x14ac:dyDescent="0.4"/>
    <row r="369" ht="18.75" x14ac:dyDescent="0.4"/>
    <row r="370" ht="18.75" x14ac:dyDescent="0.4"/>
    <row r="371" ht="18.75" x14ac:dyDescent="0.4"/>
    <row r="372" ht="18.75" x14ac:dyDescent="0.4"/>
    <row r="373" ht="18.75" x14ac:dyDescent="0.4"/>
    <row r="374" ht="18.75" x14ac:dyDescent="0.4"/>
    <row r="375" ht="18.75" x14ac:dyDescent="0.4"/>
    <row r="376" ht="18.75" x14ac:dyDescent="0.4"/>
    <row r="377" ht="18.75" x14ac:dyDescent="0.4"/>
    <row r="378" ht="18.75" x14ac:dyDescent="0.4"/>
    <row r="379" ht="18.75" x14ac:dyDescent="0.4"/>
    <row r="380" ht="18.75" x14ac:dyDescent="0.4"/>
    <row r="381" ht="18.75" x14ac:dyDescent="0.4"/>
    <row r="382" ht="18.75" x14ac:dyDescent="0.4"/>
    <row r="383" ht="18.75" x14ac:dyDescent="0.4"/>
    <row r="384" ht="18.75" x14ac:dyDescent="0.4"/>
    <row r="385" ht="18.75" x14ac:dyDescent="0.4"/>
    <row r="386" ht="18.75" x14ac:dyDescent="0.4"/>
    <row r="387" ht="18.75" x14ac:dyDescent="0.4"/>
    <row r="388" ht="18.75" x14ac:dyDescent="0.4"/>
    <row r="389" ht="18.75" x14ac:dyDescent="0.4"/>
    <row r="390" ht="18.75" x14ac:dyDescent="0.4"/>
    <row r="391" ht="18.75" x14ac:dyDescent="0.4"/>
    <row r="392" ht="18.75" x14ac:dyDescent="0.4"/>
    <row r="393" ht="18.75" x14ac:dyDescent="0.4"/>
    <row r="394" ht="18.75" x14ac:dyDescent="0.4"/>
    <row r="395" ht="18.75" x14ac:dyDescent="0.4"/>
    <row r="396" ht="18.75" x14ac:dyDescent="0.4"/>
    <row r="397" ht="18.75" x14ac:dyDescent="0.4"/>
    <row r="398" ht="18.75" x14ac:dyDescent="0.4"/>
    <row r="399" ht="18.75" x14ac:dyDescent="0.4"/>
    <row r="400" ht="18.75" x14ac:dyDescent="0.4"/>
    <row r="401" ht="18.75" x14ac:dyDescent="0.4"/>
    <row r="402" ht="18.75" x14ac:dyDescent="0.4"/>
    <row r="403" ht="18.75" x14ac:dyDescent="0.4"/>
    <row r="404" ht="18.75" x14ac:dyDescent="0.4"/>
    <row r="405" ht="18.75" x14ac:dyDescent="0.4"/>
    <row r="406" ht="18.75" x14ac:dyDescent="0.4"/>
    <row r="407" ht="18.75" x14ac:dyDescent="0.4"/>
    <row r="408" ht="18.75" x14ac:dyDescent="0.4"/>
    <row r="409" ht="18.75" x14ac:dyDescent="0.4"/>
    <row r="410" ht="18.75" x14ac:dyDescent="0.4"/>
    <row r="411" ht="18.75" x14ac:dyDescent="0.4"/>
    <row r="412" ht="18.75" x14ac:dyDescent="0.4"/>
    <row r="413" ht="18.75" x14ac:dyDescent="0.4"/>
    <row r="414" ht="18.75" x14ac:dyDescent="0.4"/>
    <row r="415" ht="18.75" x14ac:dyDescent="0.4"/>
    <row r="416" ht="18.75" x14ac:dyDescent="0.4"/>
    <row r="417" ht="18.75" x14ac:dyDescent="0.4"/>
    <row r="418" ht="18.75" x14ac:dyDescent="0.4"/>
    <row r="419" ht="18.75" x14ac:dyDescent="0.4"/>
    <row r="420" ht="18.75" x14ac:dyDescent="0.4"/>
    <row r="421" ht="18.75" x14ac:dyDescent="0.4"/>
    <row r="422" ht="18.75" x14ac:dyDescent="0.4"/>
    <row r="423" ht="18.75" x14ac:dyDescent="0.4"/>
    <row r="424" ht="18.75" x14ac:dyDescent="0.4"/>
    <row r="425" ht="18.75" x14ac:dyDescent="0.4"/>
    <row r="426" ht="18.75" x14ac:dyDescent="0.4"/>
    <row r="427" ht="18.75" x14ac:dyDescent="0.4"/>
    <row r="428" ht="18.75" x14ac:dyDescent="0.4"/>
    <row r="429" ht="18.75" x14ac:dyDescent="0.4"/>
    <row r="430" ht="18.75" x14ac:dyDescent="0.4"/>
    <row r="431" ht="18.75" x14ac:dyDescent="0.4"/>
    <row r="432" ht="18.75" x14ac:dyDescent="0.4"/>
    <row r="433" ht="18.75" x14ac:dyDescent="0.4"/>
    <row r="434" ht="18.75" x14ac:dyDescent="0.4"/>
    <row r="435" ht="18.75" x14ac:dyDescent="0.4"/>
    <row r="436" ht="18.75" x14ac:dyDescent="0.4"/>
    <row r="437" ht="18.75" x14ac:dyDescent="0.4"/>
    <row r="438" ht="18.75" x14ac:dyDescent="0.4"/>
    <row r="439" ht="18.75" x14ac:dyDescent="0.4"/>
    <row r="440" ht="18.75" x14ac:dyDescent="0.4"/>
    <row r="441" ht="18.75" x14ac:dyDescent="0.4"/>
    <row r="442" ht="18.75" x14ac:dyDescent="0.4"/>
    <row r="443" ht="18.75" x14ac:dyDescent="0.4"/>
    <row r="444" ht="18.75" x14ac:dyDescent="0.4"/>
    <row r="445" ht="18.75" x14ac:dyDescent="0.4"/>
    <row r="446" ht="18.75" x14ac:dyDescent="0.4"/>
    <row r="447" ht="18.75" x14ac:dyDescent="0.4"/>
    <row r="448" ht="18.75" x14ac:dyDescent="0.4"/>
    <row r="449" ht="18.75" x14ac:dyDescent="0.4"/>
    <row r="450" ht="18.75" x14ac:dyDescent="0.4"/>
    <row r="451" ht="18.75" x14ac:dyDescent="0.4"/>
    <row r="452" ht="18.75" x14ac:dyDescent="0.4"/>
    <row r="453" ht="18.75" x14ac:dyDescent="0.4"/>
    <row r="454" ht="18.75" x14ac:dyDescent="0.4"/>
    <row r="455" ht="18.75" x14ac:dyDescent="0.4"/>
    <row r="456" ht="18.75" x14ac:dyDescent="0.4"/>
    <row r="457" ht="18.75" x14ac:dyDescent="0.4"/>
    <row r="458" ht="18.75" x14ac:dyDescent="0.4"/>
    <row r="459" ht="18.75" x14ac:dyDescent="0.4"/>
    <row r="460" ht="18.75" x14ac:dyDescent="0.4"/>
    <row r="461" ht="18.75" x14ac:dyDescent="0.4"/>
    <row r="462" ht="18.75" x14ac:dyDescent="0.4"/>
    <row r="463" ht="18.75" x14ac:dyDescent="0.4"/>
    <row r="464" ht="18.75" x14ac:dyDescent="0.4"/>
    <row r="465" ht="18.75" x14ac:dyDescent="0.4"/>
    <row r="466" ht="18.75" x14ac:dyDescent="0.4"/>
    <row r="467" ht="18.75" x14ac:dyDescent="0.4"/>
    <row r="468" x14ac:dyDescent="0.4"/>
  </sheetData>
  <mergeCells count="1">
    <mergeCell ref="A1:B1"/>
  </mergeCells>
  <phoneticPr fontId="3"/>
  <conditionalFormatting sqref="A3:A97">
    <cfRule type="expression" dxfId="0" priority="1">
      <formula>$B3&lt;&gt;""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C893-28BC-495F-BCF0-98559FA2672C}">
  <sheetPr>
    <tabColor rgb="FFC00000"/>
  </sheetPr>
  <dimension ref="A1:M867"/>
  <sheetViews>
    <sheetView workbookViewId="0">
      <selection activeCell="C20" sqref="C20"/>
    </sheetView>
  </sheetViews>
  <sheetFormatPr defaultRowHeight="18.75" x14ac:dyDescent="0.4"/>
  <cols>
    <col min="1" max="1" width="2.625" style="16" customWidth="1"/>
    <col min="2" max="2" width="14.25" style="31" bestFit="1" customWidth="1"/>
    <col min="3" max="3" width="46.625" customWidth="1"/>
    <col min="4" max="4" width="7.875" customWidth="1"/>
    <col min="5" max="5" width="11.375" customWidth="1"/>
    <col min="6" max="6" width="11.125" style="10" customWidth="1"/>
    <col min="7" max="7" width="5" style="16" customWidth="1"/>
    <col min="9" max="9" width="15.375" customWidth="1"/>
    <col min="10" max="10" width="39" customWidth="1"/>
    <col min="12" max="12" width="12.625" customWidth="1"/>
    <col min="13" max="13" width="9.5" customWidth="1"/>
  </cols>
  <sheetData>
    <row r="1" spans="1:13" x14ac:dyDescent="0.4">
      <c r="A1" s="45" t="s">
        <v>336</v>
      </c>
      <c r="B1" s="45"/>
    </row>
    <row r="2" spans="1:13" x14ac:dyDescent="0.4">
      <c r="A2" s="46" t="s">
        <v>635</v>
      </c>
      <c r="B2" s="46"/>
    </row>
    <row r="3" spans="1:13" x14ac:dyDescent="0.4">
      <c r="A3" s="24" t="s">
        <v>1</v>
      </c>
      <c r="B3" s="32" t="s">
        <v>2</v>
      </c>
      <c r="C3" s="20" t="s">
        <v>3</v>
      </c>
      <c r="D3" s="20" t="s">
        <v>4</v>
      </c>
      <c r="E3" s="20" t="s">
        <v>5</v>
      </c>
      <c r="F3" s="19" t="s">
        <v>7</v>
      </c>
      <c r="G3" s="22" t="s">
        <v>8</v>
      </c>
    </row>
    <row r="4" spans="1:13" x14ac:dyDescent="0.4">
      <c r="A4" s="15">
        <v>1</v>
      </c>
      <c r="B4" s="13" t="str">
        <f>"9784906033713"</f>
        <v>9784906033713</v>
      </c>
      <c r="C4" s="13" t="s">
        <v>146</v>
      </c>
      <c r="D4" s="13" t="s">
        <v>147</v>
      </c>
      <c r="E4" s="13" t="s">
        <v>148</v>
      </c>
      <c r="F4" s="14">
        <v>45217</v>
      </c>
      <c r="G4" s="13">
        <v>3000</v>
      </c>
    </row>
    <row r="5" spans="1:13" x14ac:dyDescent="0.4">
      <c r="A5" s="15">
        <v>2</v>
      </c>
      <c r="B5" s="13" t="str">
        <f>"9784023315686"</f>
        <v>9784023315686</v>
      </c>
      <c r="C5" s="13" t="s">
        <v>149</v>
      </c>
      <c r="D5" s="13" t="s">
        <v>150</v>
      </c>
      <c r="E5" s="13" t="s">
        <v>11</v>
      </c>
      <c r="F5" s="14">
        <v>42742</v>
      </c>
      <c r="G5" s="13">
        <v>890</v>
      </c>
      <c r="M5" s="12"/>
    </row>
    <row r="6" spans="1:13" x14ac:dyDescent="0.4">
      <c r="A6" s="15">
        <v>3</v>
      </c>
      <c r="B6" s="13" t="str">
        <f>"9784866390833"</f>
        <v>9784866390833</v>
      </c>
      <c r="C6" s="13" t="s">
        <v>293</v>
      </c>
      <c r="D6" s="13" t="s">
        <v>150</v>
      </c>
      <c r="E6" s="13" t="s">
        <v>294</v>
      </c>
      <c r="F6" s="14">
        <v>42903</v>
      </c>
      <c r="G6" s="13">
        <v>2300</v>
      </c>
      <c r="M6" s="12"/>
    </row>
    <row r="7" spans="1:13" x14ac:dyDescent="0.4">
      <c r="A7" s="15">
        <v>4</v>
      </c>
      <c r="B7" s="13" t="str">
        <f>"9784757430587"</f>
        <v>9784757430587</v>
      </c>
      <c r="C7" s="13" t="s">
        <v>153</v>
      </c>
      <c r="D7" s="13" t="s">
        <v>154</v>
      </c>
      <c r="E7" s="13" t="s">
        <v>98</v>
      </c>
      <c r="F7" s="14">
        <v>43166</v>
      </c>
      <c r="G7" s="13">
        <v>1800</v>
      </c>
      <c r="M7" s="12"/>
    </row>
    <row r="8" spans="1:13" x14ac:dyDescent="0.4">
      <c r="A8" s="15">
        <v>5</v>
      </c>
      <c r="B8" s="13" t="str">
        <f>"9784023323537"</f>
        <v>9784023323537</v>
      </c>
      <c r="C8" s="13" t="s">
        <v>295</v>
      </c>
      <c r="D8" s="13" t="s">
        <v>150</v>
      </c>
      <c r="E8" s="13" t="s">
        <v>11</v>
      </c>
      <c r="F8" s="14">
        <v>45309</v>
      </c>
      <c r="G8" s="13">
        <v>1800</v>
      </c>
      <c r="M8" s="12"/>
    </row>
    <row r="9" spans="1:13" x14ac:dyDescent="0.4">
      <c r="A9" s="15">
        <v>6</v>
      </c>
      <c r="B9" s="13" t="str">
        <f>"9784023319332"</f>
        <v>9784023319332</v>
      </c>
      <c r="C9" s="13" t="s">
        <v>151</v>
      </c>
      <c r="D9" s="13" t="s">
        <v>152</v>
      </c>
      <c r="E9" s="13" t="s">
        <v>11</v>
      </c>
      <c r="F9" s="14">
        <v>44260</v>
      </c>
      <c r="G9" s="13">
        <v>850</v>
      </c>
      <c r="M9" s="12"/>
    </row>
    <row r="10" spans="1:13" x14ac:dyDescent="0.4">
      <c r="A10" s="15">
        <v>7</v>
      </c>
      <c r="B10" s="13" t="str">
        <f>"9784023322783"</f>
        <v>9784023322783</v>
      </c>
      <c r="C10" s="13" t="s">
        <v>157</v>
      </c>
      <c r="D10" s="13" t="s">
        <v>150</v>
      </c>
      <c r="E10" s="13" t="s">
        <v>11</v>
      </c>
      <c r="F10" s="14">
        <v>44977</v>
      </c>
      <c r="G10" s="13">
        <v>990</v>
      </c>
      <c r="M10" s="12"/>
    </row>
    <row r="11" spans="1:13" x14ac:dyDescent="0.4">
      <c r="A11" s="15">
        <v>8</v>
      </c>
      <c r="B11" s="13" t="str">
        <f>"9784023322509"</f>
        <v>9784023322509</v>
      </c>
      <c r="C11" s="13" t="s">
        <v>160</v>
      </c>
      <c r="D11" s="13" t="s">
        <v>150</v>
      </c>
      <c r="E11" s="13" t="s">
        <v>11</v>
      </c>
      <c r="F11" s="14">
        <v>44617</v>
      </c>
      <c r="G11" s="13">
        <v>890</v>
      </c>
      <c r="M11" s="12"/>
    </row>
    <row r="12" spans="1:13" x14ac:dyDescent="0.4">
      <c r="A12" s="15">
        <v>9</v>
      </c>
      <c r="B12" s="13" t="str">
        <f>"9784906033737"</f>
        <v>9784906033737</v>
      </c>
      <c r="C12" s="13" t="s">
        <v>158</v>
      </c>
      <c r="D12" s="13" t="s">
        <v>147</v>
      </c>
      <c r="E12" s="13" t="s">
        <v>148</v>
      </c>
      <c r="F12" s="14">
        <v>45265</v>
      </c>
      <c r="G12" s="13">
        <v>2000</v>
      </c>
      <c r="M12" s="12"/>
    </row>
    <row r="13" spans="1:13" x14ac:dyDescent="0.4">
      <c r="A13" s="15">
        <v>10</v>
      </c>
      <c r="B13" s="13" t="str">
        <f>"9784023317659"</f>
        <v>9784023317659</v>
      </c>
      <c r="C13" s="13" t="s">
        <v>159</v>
      </c>
      <c r="D13" s="13" t="s">
        <v>150</v>
      </c>
      <c r="E13" s="13" t="s">
        <v>11</v>
      </c>
      <c r="F13" s="14">
        <v>43516</v>
      </c>
      <c r="G13" s="13">
        <v>890</v>
      </c>
      <c r="M13" s="12"/>
    </row>
    <row r="14" spans="1:13" x14ac:dyDescent="0.4">
      <c r="A14" s="15">
        <v>11</v>
      </c>
      <c r="B14" s="13" t="str">
        <f>"9784906033683"</f>
        <v>9784906033683</v>
      </c>
      <c r="C14" s="13" t="s">
        <v>156</v>
      </c>
      <c r="D14" s="13" t="s">
        <v>147</v>
      </c>
      <c r="E14" s="13" t="s">
        <v>148</v>
      </c>
      <c r="F14" s="14">
        <v>44853</v>
      </c>
      <c r="G14" s="13">
        <v>3000</v>
      </c>
      <c r="M14" s="12"/>
    </row>
    <row r="15" spans="1:13" x14ac:dyDescent="0.4">
      <c r="A15" s="15">
        <v>12</v>
      </c>
      <c r="B15" s="13" t="str">
        <f>"9784906033720"</f>
        <v>9784906033720</v>
      </c>
      <c r="C15" s="13" t="s">
        <v>161</v>
      </c>
      <c r="D15" s="13" t="s">
        <v>147</v>
      </c>
      <c r="E15" s="13" t="s">
        <v>148</v>
      </c>
      <c r="F15" s="14">
        <v>45265</v>
      </c>
      <c r="G15" s="13">
        <v>2000</v>
      </c>
      <c r="M15" s="12"/>
    </row>
    <row r="16" spans="1:13" x14ac:dyDescent="0.4">
      <c r="A16" s="15">
        <v>13</v>
      </c>
      <c r="B16" s="13" t="str">
        <f>"9784906033706"</f>
        <v>9784906033706</v>
      </c>
      <c r="C16" s="13" t="s">
        <v>174</v>
      </c>
      <c r="D16" s="13" t="s">
        <v>175</v>
      </c>
      <c r="E16" s="13" t="s">
        <v>148</v>
      </c>
      <c r="F16" s="14">
        <v>45167</v>
      </c>
      <c r="G16" s="13">
        <v>3000</v>
      </c>
      <c r="M16" s="12"/>
    </row>
    <row r="17" spans="1:13" x14ac:dyDescent="0.4">
      <c r="A17" s="15">
        <v>14</v>
      </c>
      <c r="B17" s="13" t="str">
        <f>"9784023316843"</f>
        <v>9784023316843</v>
      </c>
      <c r="C17" s="13" t="s">
        <v>155</v>
      </c>
      <c r="D17" s="13" t="s">
        <v>150</v>
      </c>
      <c r="E17" s="13" t="s">
        <v>11</v>
      </c>
      <c r="F17" s="14">
        <v>43150</v>
      </c>
      <c r="G17" s="13">
        <v>890</v>
      </c>
      <c r="M17" s="12"/>
    </row>
    <row r="18" spans="1:13" x14ac:dyDescent="0.4">
      <c r="A18" s="15">
        <v>15</v>
      </c>
      <c r="B18" s="13" t="str">
        <f>"9784757433960"</f>
        <v>9784757433960</v>
      </c>
      <c r="C18" s="13" t="s">
        <v>170</v>
      </c>
      <c r="D18" s="13" t="s">
        <v>171</v>
      </c>
      <c r="E18" s="13" t="s">
        <v>98</v>
      </c>
      <c r="F18" s="14">
        <v>43902</v>
      </c>
      <c r="G18" s="13">
        <v>3000</v>
      </c>
      <c r="M18" s="12"/>
    </row>
    <row r="19" spans="1:13" x14ac:dyDescent="0.4">
      <c r="A19" s="15">
        <v>16</v>
      </c>
      <c r="B19" s="13" t="str">
        <f>"9784757428805"</f>
        <v>9784757428805</v>
      </c>
      <c r="C19" s="13" t="s">
        <v>163</v>
      </c>
      <c r="D19" s="13" t="s">
        <v>164</v>
      </c>
      <c r="E19" s="13" t="s">
        <v>98</v>
      </c>
      <c r="F19" s="14">
        <v>42916</v>
      </c>
      <c r="G19" s="13">
        <v>2300</v>
      </c>
      <c r="M19" s="12"/>
    </row>
    <row r="20" spans="1:13" x14ac:dyDescent="0.4">
      <c r="A20" s="15">
        <v>17</v>
      </c>
      <c r="B20" s="13" t="str">
        <f>"9784906033645"</f>
        <v>9784906033645</v>
      </c>
      <c r="C20" s="13" t="s">
        <v>176</v>
      </c>
      <c r="D20" s="13" t="s">
        <v>175</v>
      </c>
      <c r="E20" s="13" t="s">
        <v>148</v>
      </c>
      <c r="F20" s="14">
        <v>44533</v>
      </c>
      <c r="G20" s="13">
        <v>3000</v>
      </c>
      <c r="M20" s="12"/>
    </row>
    <row r="21" spans="1:13" x14ac:dyDescent="0.4">
      <c r="A21" s="15">
        <v>18</v>
      </c>
      <c r="B21" s="13" t="str">
        <f>"9784023316034"</f>
        <v>9784023316034</v>
      </c>
      <c r="C21" s="13" t="s">
        <v>172</v>
      </c>
      <c r="D21" s="13" t="s">
        <v>173</v>
      </c>
      <c r="E21" s="13" t="s">
        <v>11</v>
      </c>
      <c r="F21" s="14">
        <v>42882</v>
      </c>
      <c r="G21" s="13">
        <v>880</v>
      </c>
      <c r="M21" s="12"/>
    </row>
    <row r="22" spans="1:13" x14ac:dyDescent="0.4">
      <c r="A22" s="15">
        <v>19</v>
      </c>
      <c r="B22" s="13" t="str">
        <f>"9784023318625"</f>
        <v>9784023318625</v>
      </c>
      <c r="C22" s="13" t="s">
        <v>162</v>
      </c>
      <c r="D22" s="13" t="s">
        <v>150</v>
      </c>
      <c r="E22" s="13" t="s">
        <v>11</v>
      </c>
      <c r="F22" s="14">
        <v>43888</v>
      </c>
      <c r="G22" s="13">
        <v>790</v>
      </c>
      <c r="M22" s="12"/>
    </row>
    <row r="23" spans="1:13" x14ac:dyDescent="0.4">
      <c r="A23" s="15">
        <v>20</v>
      </c>
      <c r="B23" s="13" t="str">
        <f>"9784757428799"</f>
        <v>9784757428799</v>
      </c>
      <c r="C23" s="13" t="s">
        <v>166</v>
      </c>
      <c r="D23" s="13" t="s">
        <v>167</v>
      </c>
      <c r="E23" s="13" t="s">
        <v>98</v>
      </c>
      <c r="F23" s="14">
        <v>42916</v>
      </c>
      <c r="G23" s="13">
        <v>2100</v>
      </c>
      <c r="M23" s="12"/>
    </row>
    <row r="24" spans="1:13" x14ac:dyDescent="0.4">
      <c r="A24" s="15">
        <v>21</v>
      </c>
      <c r="B24" s="13" t="str">
        <f>"9784757436015"</f>
        <v>9784757436015</v>
      </c>
      <c r="C24" s="13" t="s">
        <v>339</v>
      </c>
      <c r="D24" s="13" t="s">
        <v>340</v>
      </c>
      <c r="E24" s="13" t="s">
        <v>98</v>
      </c>
      <c r="F24" s="14">
        <v>43899</v>
      </c>
      <c r="G24" s="13">
        <v>1600</v>
      </c>
      <c r="M24" s="12"/>
    </row>
    <row r="25" spans="1:13" x14ac:dyDescent="0.4">
      <c r="A25" s="15">
        <v>22</v>
      </c>
      <c r="B25" s="13" t="str">
        <f>"9784757430167"</f>
        <v>9784757430167</v>
      </c>
      <c r="C25" s="13" t="s">
        <v>194</v>
      </c>
      <c r="D25" s="13" t="s">
        <v>195</v>
      </c>
      <c r="E25" s="13" t="s">
        <v>98</v>
      </c>
      <c r="F25" s="14">
        <v>43087</v>
      </c>
      <c r="G25" s="13">
        <v>3000</v>
      </c>
      <c r="M25" s="12"/>
    </row>
    <row r="26" spans="1:13" x14ac:dyDescent="0.4">
      <c r="A26" s="15">
        <v>23</v>
      </c>
      <c r="B26" s="13" t="str">
        <f>"9784757439856"</f>
        <v>9784757439856</v>
      </c>
      <c r="C26" s="13" t="s">
        <v>179</v>
      </c>
      <c r="D26" s="13" t="s">
        <v>154</v>
      </c>
      <c r="E26" s="13" t="s">
        <v>98</v>
      </c>
      <c r="F26" s="14">
        <v>44882</v>
      </c>
      <c r="G26" s="13">
        <v>2000</v>
      </c>
      <c r="M26" s="12"/>
    </row>
    <row r="27" spans="1:13" x14ac:dyDescent="0.4">
      <c r="A27" s="15">
        <v>24</v>
      </c>
      <c r="B27" s="13" t="str">
        <f>"9784906033638"</f>
        <v>9784906033638</v>
      </c>
      <c r="C27" s="13" t="s">
        <v>165</v>
      </c>
      <c r="D27" s="13" t="s">
        <v>147</v>
      </c>
      <c r="E27" s="13" t="s">
        <v>148</v>
      </c>
      <c r="F27" s="14">
        <v>44484</v>
      </c>
      <c r="G27" s="13">
        <v>3000</v>
      </c>
      <c r="M27" s="12"/>
    </row>
    <row r="28" spans="1:13" x14ac:dyDescent="0.4">
      <c r="A28" s="15">
        <v>26</v>
      </c>
      <c r="B28" s="13" t="str">
        <f>"9784023319691"</f>
        <v>9784023319691</v>
      </c>
      <c r="C28" s="13" t="s">
        <v>177</v>
      </c>
      <c r="D28" s="13" t="s">
        <v>178</v>
      </c>
      <c r="E28" s="13" t="s">
        <v>11</v>
      </c>
      <c r="F28" s="14">
        <v>44475</v>
      </c>
      <c r="G28" s="13">
        <v>780</v>
      </c>
      <c r="M28" s="12"/>
    </row>
    <row r="29" spans="1:13" x14ac:dyDescent="0.4">
      <c r="A29" s="15">
        <v>27</v>
      </c>
      <c r="B29" s="13" t="str">
        <f>"9784906033492"</f>
        <v>9784906033492</v>
      </c>
      <c r="C29" s="13" t="s">
        <v>296</v>
      </c>
      <c r="D29" s="13" t="s">
        <v>147</v>
      </c>
      <c r="E29" s="13" t="s">
        <v>148</v>
      </c>
      <c r="F29" s="14">
        <v>42658</v>
      </c>
      <c r="G29" s="13">
        <v>2800</v>
      </c>
      <c r="M29" s="12"/>
    </row>
    <row r="30" spans="1:13" x14ac:dyDescent="0.4">
      <c r="A30" s="15">
        <v>28</v>
      </c>
      <c r="B30" s="13" t="str">
        <f>"9784883196760"</f>
        <v>9784883196760</v>
      </c>
      <c r="C30" s="13" t="s">
        <v>349</v>
      </c>
      <c r="D30" s="13" t="s">
        <v>338</v>
      </c>
      <c r="E30" s="13" t="s">
        <v>180</v>
      </c>
      <c r="F30" s="14">
        <v>43823</v>
      </c>
      <c r="G30" s="13">
        <v>2400</v>
      </c>
      <c r="M30" s="12"/>
    </row>
    <row r="31" spans="1:13" x14ac:dyDescent="0.4">
      <c r="A31" s="15">
        <v>29</v>
      </c>
      <c r="B31" s="13" t="str">
        <f>"9784789017619"</f>
        <v>9784789017619</v>
      </c>
      <c r="C31" s="13" t="s">
        <v>297</v>
      </c>
      <c r="D31" s="13" t="s">
        <v>298</v>
      </c>
      <c r="E31" s="13" t="s">
        <v>106</v>
      </c>
      <c r="F31" s="14">
        <v>44014</v>
      </c>
      <c r="G31" s="13">
        <v>1900</v>
      </c>
      <c r="M31" s="12"/>
    </row>
    <row r="32" spans="1:13" x14ac:dyDescent="0.4">
      <c r="A32" s="15">
        <v>30</v>
      </c>
      <c r="B32" s="13" t="str">
        <f>"9784757428751"</f>
        <v>9784757428751</v>
      </c>
      <c r="C32" s="13" t="s">
        <v>350</v>
      </c>
      <c r="D32" s="13" t="s">
        <v>351</v>
      </c>
      <c r="E32" s="13" t="s">
        <v>98</v>
      </c>
      <c r="F32" s="14">
        <v>42823</v>
      </c>
      <c r="G32" s="13">
        <v>1800</v>
      </c>
      <c r="M32" s="12"/>
    </row>
    <row r="33" spans="1:13" x14ac:dyDescent="0.4">
      <c r="B33"/>
      <c r="F33" s="12"/>
      <c r="G33"/>
      <c r="M33" s="12"/>
    </row>
    <row r="34" spans="1:13" x14ac:dyDescent="0.4">
      <c r="A34" s="34" t="s">
        <v>145</v>
      </c>
      <c r="B34"/>
      <c r="F34"/>
      <c r="G34" s="12"/>
      <c r="M34" s="12"/>
    </row>
    <row r="35" spans="1:13" x14ac:dyDescent="0.4">
      <c r="A35" s="25" t="s">
        <v>1</v>
      </c>
      <c r="B35" s="33" t="s">
        <v>2</v>
      </c>
      <c r="C35" s="4" t="s">
        <v>3</v>
      </c>
      <c r="D35" s="4" t="s">
        <v>4</v>
      </c>
      <c r="E35" s="4" t="s">
        <v>5</v>
      </c>
      <c r="F35" s="9" t="s">
        <v>7</v>
      </c>
      <c r="G35" s="23" t="s">
        <v>8</v>
      </c>
      <c r="M35" s="12"/>
    </row>
    <row r="36" spans="1:13" x14ac:dyDescent="0.4">
      <c r="A36" s="15">
        <v>1</v>
      </c>
      <c r="B36" s="13" t="str">
        <f>"9784010944318"</f>
        <v>9784010944318</v>
      </c>
      <c r="C36" s="13" t="s">
        <v>92</v>
      </c>
      <c r="D36" s="13" t="s">
        <v>93</v>
      </c>
      <c r="E36" s="13" t="s">
        <v>78</v>
      </c>
      <c r="F36" s="14">
        <v>41694</v>
      </c>
      <c r="G36" s="13">
        <v>2300</v>
      </c>
      <c r="M36" s="12"/>
    </row>
    <row r="37" spans="1:13" x14ac:dyDescent="0.4">
      <c r="A37" s="15">
        <v>2</v>
      </c>
      <c r="B37" s="13" t="str">
        <f>"9784864542029"</f>
        <v>9784864542029</v>
      </c>
      <c r="C37" s="13" t="s">
        <v>94</v>
      </c>
      <c r="D37" s="13" t="s">
        <v>95</v>
      </c>
      <c r="E37" s="13" t="s">
        <v>96</v>
      </c>
      <c r="F37" s="14">
        <v>45195</v>
      </c>
      <c r="G37" s="13">
        <v>2200</v>
      </c>
      <c r="M37" s="12"/>
    </row>
    <row r="38" spans="1:13" x14ac:dyDescent="0.4">
      <c r="A38" s="15">
        <v>3</v>
      </c>
      <c r="B38" s="13" t="str">
        <f>"9784860642822"</f>
        <v>9784860642822</v>
      </c>
      <c r="C38" s="13" t="s">
        <v>299</v>
      </c>
      <c r="D38" s="13" t="s">
        <v>88</v>
      </c>
      <c r="E38" s="13" t="s">
        <v>89</v>
      </c>
      <c r="F38" s="14">
        <v>40593</v>
      </c>
      <c r="G38" s="13">
        <v>2500</v>
      </c>
      <c r="M38" s="12"/>
    </row>
    <row r="39" spans="1:13" x14ac:dyDescent="0.4">
      <c r="A39" s="15">
        <v>4</v>
      </c>
      <c r="B39" s="13" t="str">
        <f>"9784010932964"</f>
        <v>9784010932964</v>
      </c>
      <c r="C39" s="13" t="s">
        <v>104</v>
      </c>
      <c r="D39" s="13" t="s">
        <v>105</v>
      </c>
      <c r="E39" s="13" t="s">
        <v>78</v>
      </c>
      <c r="F39" s="14">
        <v>44981</v>
      </c>
      <c r="G39" s="13">
        <v>2400</v>
      </c>
      <c r="M39" s="12"/>
    </row>
    <row r="40" spans="1:13" x14ac:dyDescent="0.4">
      <c r="A40" s="15">
        <v>5</v>
      </c>
      <c r="B40" s="13" t="str">
        <f>"9784883198900"</f>
        <v>9784883198900</v>
      </c>
      <c r="C40" s="13" t="s">
        <v>352</v>
      </c>
      <c r="D40" s="13" t="s">
        <v>353</v>
      </c>
      <c r="E40" s="13" t="s">
        <v>180</v>
      </c>
      <c r="F40" s="14">
        <v>44546</v>
      </c>
      <c r="G40" s="13">
        <v>1800</v>
      </c>
      <c r="M40" s="12"/>
    </row>
    <row r="41" spans="1:13" x14ac:dyDescent="0.4">
      <c r="A41" s="15">
        <v>6</v>
      </c>
      <c r="B41" s="13" t="str">
        <f>"9784757440081"</f>
        <v>9784757440081</v>
      </c>
      <c r="C41" s="13" t="s">
        <v>354</v>
      </c>
      <c r="D41" s="13" t="s">
        <v>97</v>
      </c>
      <c r="E41" s="13" t="s">
        <v>98</v>
      </c>
      <c r="F41" s="14">
        <v>44872</v>
      </c>
      <c r="G41" s="13">
        <v>2800</v>
      </c>
      <c r="M41" s="12"/>
    </row>
    <row r="42" spans="1:13" x14ac:dyDescent="0.4">
      <c r="A42" s="15">
        <v>7</v>
      </c>
      <c r="B42" s="13" t="str">
        <f>"9784010933794"</f>
        <v>9784010933794</v>
      </c>
      <c r="C42" s="13" t="s">
        <v>99</v>
      </c>
      <c r="D42" s="13" t="s">
        <v>97</v>
      </c>
      <c r="E42" s="13" t="s">
        <v>78</v>
      </c>
      <c r="F42" s="14">
        <v>45339</v>
      </c>
      <c r="G42" s="13">
        <v>2300</v>
      </c>
      <c r="M42" s="12"/>
    </row>
    <row r="43" spans="1:13" x14ac:dyDescent="0.4">
      <c r="A43" s="15">
        <v>8</v>
      </c>
      <c r="B43" s="13" t="str">
        <f>"9784887842618"</f>
        <v>9784887842618</v>
      </c>
      <c r="C43" s="13" t="s">
        <v>361</v>
      </c>
      <c r="D43" s="13" t="s">
        <v>362</v>
      </c>
      <c r="E43" s="13" t="s">
        <v>363</v>
      </c>
      <c r="F43" s="14">
        <v>44258</v>
      </c>
      <c r="G43" s="13">
        <v>2600</v>
      </c>
      <c r="M43" s="12"/>
    </row>
    <row r="44" spans="1:13" x14ac:dyDescent="0.4">
      <c r="A44" s="15">
        <v>9</v>
      </c>
      <c r="B44" s="13" t="str">
        <f>"9784010944349"</f>
        <v>9784010944349</v>
      </c>
      <c r="C44" s="13" t="s">
        <v>100</v>
      </c>
      <c r="D44" s="13" t="s">
        <v>101</v>
      </c>
      <c r="E44" s="13" t="s">
        <v>78</v>
      </c>
      <c r="F44" s="14">
        <v>41694</v>
      </c>
      <c r="G44" s="13">
        <v>2100</v>
      </c>
      <c r="M44" s="12"/>
    </row>
    <row r="45" spans="1:13" x14ac:dyDescent="0.4">
      <c r="A45" s="15">
        <v>10</v>
      </c>
      <c r="B45" s="13" t="str">
        <f>"9784887841772"</f>
        <v>9784887841772</v>
      </c>
      <c r="C45" s="13" t="s">
        <v>364</v>
      </c>
      <c r="D45" s="13" t="s">
        <v>365</v>
      </c>
      <c r="E45" s="13" t="s">
        <v>363</v>
      </c>
      <c r="F45" s="14">
        <v>42451</v>
      </c>
      <c r="G45" s="13">
        <v>2200</v>
      </c>
      <c r="M45" s="12"/>
    </row>
    <row r="46" spans="1:13" x14ac:dyDescent="0.4">
      <c r="A46" s="15">
        <v>11</v>
      </c>
      <c r="B46" s="13" t="str">
        <f>"9784010944325"</f>
        <v>9784010944325</v>
      </c>
      <c r="C46" s="13" t="s">
        <v>302</v>
      </c>
      <c r="D46" s="13" t="s">
        <v>93</v>
      </c>
      <c r="E46" s="13" t="s">
        <v>78</v>
      </c>
      <c r="F46" s="14">
        <v>41694</v>
      </c>
      <c r="G46" s="13">
        <v>1800</v>
      </c>
      <c r="M46" s="12"/>
    </row>
    <row r="47" spans="1:13" x14ac:dyDescent="0.4">
      <c r="A47" s="15">
        <v>12</v>
      </c>
      <c r="B47" s="13" t="str">
        <f>"9784010930199"</f>
        <v>9784010930199</v>
      </c>
      <c r="C47" s="13" t="s">
        <v>366</v>
      </c>
      <c r="D47" s="13" t="s">
        <v>78</v>
      </c>
      <c r="E47" s="13" t="s">
        <v>78</v>
      </c>
      <c r="F47" s="14">
        <v>44610</v>
      </c>
      <c r="G47" s="13">
        <v>2800</v>
      </c>
      <c r="M47" s="12"/>
    </row>
    <row r="48" spans="1:13" x14ac:dyDescent="0.4">
      <c r="A48" s="15">
        <v>13</v>
      </c>
      <c r="B48" s="13" t="str">
        <f>"9784883197965"</f>
        <v>9784883197965</v>
      </c>
      <c r="C48" s="13" t="s">
        <v>300</v>
      </c>
      <c r="D48" s="13" t="s">
        <v>301</v>
      </c>
      <c r="E48" s="13" t="s">
        <v>180</v>
      </c>
      <c r="F48" s="14">
        <v>43687</v>
      </c>
      <c r="G48" s="13">
        <v>2300</v>
      </c>
      <c r="M48" s="12"/>
    </row>
    <row r="49" spans="1:13" x14ac:dyDescent="0.4">
      <c r="A49" s="15">
        <v>14</v>
      </c>
      <c r="B49" s="13" t="str">
        <f>"9784863925908"</f>
        <v>9784863925908</v>
      </c>
      <c r="C49" s="13" t="s">
        <v>367</v>
      </c>
      <c r="D49" s="13" t="s">
        <v>353</v>
      </c>
      <c r="E49" s="13" t="s">
        <v>368</v>
      </c>
      <c r="F49" s="14">
        <v>45090</v>
      </c>
      <c r="G49" s="13">
        <v>2800</v>
      </c>
      <c r="M49" s="12"/>
    </row>
    <row r="50" spans="1:13" x14ac:dyDescent="0.4">
      <c r="A50" s="15">
        <v>15</v>
      </c>
      <c r="B50" s="13" t="str">
        <f>"9784010940228"</f>
        <v>9784010940228</v>
      </c>
      <c r="C50" s="13" t="s">
        <v>102</v>
      </c>
      <c r="D50" s="13" t="s">
        <v>101</v>
      </c>
      <c r="E50" s="13" t="s">
        <v>78</v>
      </c>
      <c r="F50" s="14">
        <v>42072</v>
      </c>
      <c r="G50" s="13">
        <v>2000</v>
      </c>
      <c r="M50" s="12"/>
    </row>
    <row r="51" spans="1:13" x14ac:dyDescent="0.4">
      <c r="A51" s="15">
        <v>16</v>
      </c>
      <c r="B51" s="13" t="str">
        <f>"9784010940242"</f>
        <v>9784010940242</v>
      </c>
      <c r="C51" s="13" t="s">
        <v>369</v>
      </c>
      <c r="D51" s="13" t="s">
        <v>103</v>
      </c>
      <c r="E51" s="13" t="s">
        <v>78</v>
      </c>
      <c r="F51" s="14">
        <v>42072</v>
      </c>
      <c r="G51" s="13">
        <v>2000</v>
      </c>
      <c r="M51" s="12"/>
    </row>
    <row r="52" spans="1:13" x14ac:dyDescent="0.4">
      <c r="A52" s="15">
        <v>17</v>
      </c>
      <c r="B52" s="13" t="str">
        <f>"9784757424364"</f>
        <v>9784757424364</v>
      </c>
      <c r="C52" s="13" t="s">
        <v>370</v>
      </c>
      <c r="D52" s="13" t="s">
        <v>87</v>
      </c>
      <c r="E52" s="13" t="s">
        <v>98</v>
      </c>
      <c r="F52" s="14">
        <v>41715</v>
      </c>
      <c r="G52" s="13">
        <v>2600</v>
      </c>
      <c r="M52" s="12"/>
    </row>
    <row r="53" spans="1:13" x14ac:dyDescent="0.4">
      <c r="B53"/>
      <c r="F53" s="12"/>
      <c r="G53"/>
      <c r="M53" s="12"/>
    </row>
    <row r="54" spans="1:13" x14ac:dyDescent="0.4">
      <c r="A54" s="34" t="s">
        <v>144</v>
      </c>
      <c r="F54" s="21"/>
      <c r="M54" s="12"/>
    </row>
    <row r="55" spans="1:13" x14ac:dyDescent="0.4">
      <c r="A55" s="25" t="s">
        <v>1</v>
      </c>
      <c r="B55" s="33" t="s">
        <v>2</v>
      </c>
      <c r="C55" s="4" t="s">
        <v>3</v>
      </c>
      <c r="D55" s="4" t="s">
        <v>4</v>
      </c>
      <c r="E55" s="4" t="s">
        <v>5</v>
      </c>
      <c r="F55" s="9" t="s">
        <v>7</v>
      </c>
      <c r="G55" s="23" t="s">
        <v>8</v>
      </c>
      <c r="M55" s="12"/>
    </row>
    <row r="56" spans="1:13" x14ac:dyDescent="0.4">
      <c r="A56" s="15">
        <v>1</v>
      </c>
      <c r="B56" s="13" t="str">
        <f>"9784010940808"</f>
        <v>9784010940808</v>
      </c>
      <c r="C56" s="13" t="s">
        <v>81</v>
      </c>
      <c r="D56" s="13" t="s">
        <v>82</v>
      </c>
      <c r="E56" s="13" t="s">
        <v>78</v>
      </c>
      <c r="F56" s="14">
        <v>42266</v>
      </c>
      <c r="G56" s="13">
        <v>2600</v>
      </c>
      <c r="M56" s="12"/>
    </row>
    <row r="57" spans="1:13" x14ac:dyDescent="0.4">
      <c r="A57" s="15">
        <v>2</v>
      </c>
      <c r="B57" s="13" t="str">
        <f>"9784010931004"</f>
        <v>9784010931004</v>
      </c>
      <c r="C57" s="13" t="s">
        <v>79</v>
      </c>
      <c r="D57" s="13" t="s">
        <v>80</v>
      </c>
      <c r="E57" s="13" t="s">
        <v>78</v>
      </c>
      <c r="F57" s="14">
        <v>45341</v>
      </c>
      <c r="G57" s="13">
        <v>2600</v>
      </c>
      <c r="M57" s="12"/>
    </row>
    <row r="58" spans="1:13" x14ac:dyDescent="0.4">
      <c r="A58" s="15">
        <v>3</v>
      </c>
      <c r="B58" s="13" t="str">
        <f>"9784010942000"</f>
        <v>9784010942000</v>
      </c>
      <c r="C58" s="13" t="s">
        <v>85</v>
      </c>
      <c r="D58" s="13" t="s">
        <v>82</v>
      </c>
      <c r="E58" s="13" t="s">
        <v>78</v>
      </c>
      <c r="F58" s="14">
        <v>42583</v>
      </c>
      <c r="G58" s="13">
        <v>2800</v>
      </c>
      <c r="M58" s="12"/>
    </row>
    <row r="59" spans="1:13" x14ac:dyDescent="0.4">
      <c r="A59" s="15">
        <v>4</v>
      </c>
      <c r="B59" s="13" t="str">
        <f>"9784342002199"</f>
        <v>9784342002199</v>
      </c>
      <c r="C59" s="13" t="s">
        <v>303</v>
      </c>
      <c r="D59" s="13" t="s">
        <v>304</v>
      </c>
      <c r="E59" s="13" t="s">
        <v>305</v>
      </c>
      <c r="F59" s="14">
        <v>44604</v>
      </c>
      <c r="G59" s="13">
        <v>3200</v>
      </c>
      <c r="M59" s="12"/>
    </row>
    <row r="60" spans="1:13" x14ac:dyDescent="0.4">
      <c r="A60" s="15">
        <v>5</v>
      </c>
      <c r="B60" s="13" t="str">
        <f>"9784010949382"</f>
        <v>9784010949382</v>
      </c>
      <c r="C60" s="13" t="s">
        <v>83</v>
      </c>
      <c r="D60" s="13" t="s">
        <v>84</v>
      </c>
      <c r="E60" s="13" t="s">
        <v>78</v>
      </c>
      <c r="F60" s="14">
        <v>44182</v>
      </c>
      <c r="G60" s="13">
        <v>2600</v>
      </c>
      <c r="M60" s="12"/>
    </row>
    <row r="61" spans="1:13" x14ac:dyDescent="0.4">
      <c r="A61" s="15">
        <v>6</v>
      </c>
      <c r="B61" s="13" t="str">
        <f>"9784010949399"</f>
        <v>9784010949399</v>
      </c>
      <c r="C61" s="13" t="s">
        <v>86</v>
      </c>
      <c r="D61" s="13" t="s">
        <v>84</v>
      </c>
      <c r="E61" s="13" t="s">
        <v>78</v>
      </c>
      <c r="F61" s="14">
        <v>44182</v>
      </c>
      <c r="G61" s="13">
        <v>2400</v>
      </c>
      <c r="M61" s="12"/>
    </row>
    <row r="62" spans="1:13" x14ac:dyDescent="0.4">
      <c r="A62" s="15">
        <v>7</v>
      </c>
      <c r="B62" s="13" t="str">
        <f>"9784342002250"</f>
        <v>9784342002250</v>
      </c>
      <c r="C62" s="13" t="s">
        <v>303</v>
      </c>
      <c r="D62" s="13" t="s">
        <v>304</v>
      </c>
      <c r="E62" s="13" t="s">
        <v>305</v>
      </c>
      <c r="F62" s="14">
        <v>45307</v>
      </c>
      <c r="G62" s="13">
        <v>3600</v>
      </c>
      <c r="M62" s="12"/>
    </row>
    <row r="63" spans="1:13" x14ac:dyDescent="0.4">
      <c r="A63" s="15">
        <v>8</v>
      </c>
      <c r="B63" s="13" t="str">
        <f>"9784010944783"</f>
        <v>9784010944783</v>
      </c>
      <c r="C63" s="13" t="s">
        <v>373</v>
      </c>
      <c r="D63" s="13" t="s">
        <v>87</v>
      </c>
      <c r="E63" s="13" t="s">
        <v>78</v>
      </c>
      <c r="F63" s="14">
        <v>42973</v>
      </c>
      <c r="G63" s="13">
        <v>2300</v>
      </c>
      <c r="M63" s="12"/>
    </row>
    <row r="64" spans="1:13" x14ac:dyDescent="0.4">
      <c r="A64" s="15">
        <v>9</v>
      </c>
      <c r="B64" s="13" t="str">
        <f>"9784876153671"</f>
        <v>9784876153671</v>
      </c>
      <c r="C64" s="13" t="s">
        <v>375</v>
      </c>
      <c r="D64" s="13" t="s">
        <v>90</v>
      </c>
      <c r="E64" s="13" t="s">
        <v>91</v>
      </c>
      <c r="F64" s="14">
        <v>44310</v>
      </c>
      <c r="G64" s="13">
        <v>2400</v>
      </c>
      <c r="M64" s="12"/>
    </row>
    <row r="65" spans="1:13" x14ac:dyDescent="0.4">
      <c r="M65" s="12"/>
    </row>
    <row r="66" spans="1:13" x14ac:dyDescent="0.4">
      <c r="A66" s="34" t="s">
        <v>243</v>
      </c>
      <c r="M66" s="12"/>
    </row>
    <row r="67" spans="1:13" x14ac:dyDescent="0.4">
      <c r="A67" s="25" t="s">
        <v>1</v>
      </c>
      <c r="B67" s="33" t="s">
        <v>2</v>
      </c>
      <c r="C67" s="4" t="s">
        <v>3</v>
      </c>
      <c r="D67" s="4" t="s">
        <v>4</v>
      </c>
      <c r="E67" s="4" t="s">
        <v>5</v>
      </c>
      <c r="F67" s="9" t="s">
        <v>7</v>
      </c>
      <c r="G67" s="23" t="s">
        <v>8</v>
      </c>
      <c r="M67" s="12"/>
    </row>
    <row r="68" spans="1:13" x14ac:dyDescent="0.4">
      <c r="A68" s="15">
        <v>1</v>
      </c>
      <c r="B68" s="13" t="str">
        <f>"9784757440197"</f>
        <v>9784757440197</v>
      </c>
      <c r="C68" s="13" t="s">
        <v>168</v>
      </c>
      <c r="D68" s="13" t="s">
        <v>169</v>
      </c>
      <c r="E68" s="13" t="s">
        <v>98</v>
      </c>
      <c r="F68" s="14">
        <v>45177</v>
      </c>
      <c r="G68" s="13">
        <v>1900</v>
      </c>
      <c r="M68" s="12"/>
    </row>
    <row r="69" spans="1:13" x14ac:dyDescent="0.4">
      <c r="A69" s="15">
        <v>2</v>
      </c>
      <c r="B69" s="13" t="str">
        <f>"9784065180181"</f>
        <v>9784065180181</v>
      </c>
      <c r="C69" s="13" t="s">
        <v>182</v>
      </c>
      <c r="D69" s="13" t="s">
        <v>183</v>
      </c>
      <c r="E69" s="13" t="s">
        <v>20</v>
      </c>
      <c r="F69" s="14">
        <v>44855</v>
      </c>
      <c r="G69" s="13">
        <v>2500</v>
      </c>
      <c r="M69" s="12"/>
    </row>
    <row r="70" spans="1:13" x14ac:dyDescent="0.4">
      <c r="A70" s="15">
        <v>3</v>
      </c>
      <c r="B70" s="13" t="str">
        <f>"9784327431037"</f>
        <v>9784327431037</v>
      </c>
      <c r="C70" s="13" t="s">
        <v>341</v>
      </c>
      <c r="D70" s="13" t="s">
        <v>342</v>
      </c>
      <c r="E70" s="13" t="s">
        <v>181</v>
      </c>
      <c r="F70" s="14">
        <v>45316</v>
      </c>
      <c r="G70" s="13">
        <v>1700</v>
      </c>
      <c r="M70" s="12"/>
    </row>
    <row r="71" spans="1:13" x14ac:dyDescent="0.4">
      <c r="A71" s="15">
        <v>4</v>
      </c>
      <c r="B71" s="13" t="str">
        <f>"9784327453176"</f>
        <v>9784327453176</v>
      </c>
      <c r="C71" s="13" t="s">
        <v>192</v>
      </c>
      <c r="D71" s="13" t="s">
        <v>193</v>
      </c>
      <c r="E71" s="13" t="s">
        <v>181</v>
      </c>
      <c r="F71" s="14">
        <v>45285</v>
      </c>
      <c r="G71" s="13">
        <v>1900</v>
      </c>
      <c r="M71" s="12"/>
    </row>
    <row r="72" spans="1:13" x14ac:dyDescent="0.4">
      <c r="A72" s="15">
        <v>5</v>
      </c>
      <c r="B72" s="13" t="str">
        <f>"9784422810867"</f>
        <v>9784422810867</v>
      </c>
      <c r="C72" s="13" t="s">
        <v>343</v>
      </c>
      <c r="D72" s="13" t="s">
        <v>344</v>
      </c>
      <c r="E72" s="13" t="s">
        <v>345</v>
      </c>
      <c r="F72" s="14">
        <v>42942</v>
      </c>
      <c r="G72" s="13">
        <v>2400</v>
      </c>
      <c r="M72" s="12"/>
    </row>
    <row r="73" spans="1:13" x14ac:dyDescent="0.4">
      <c r="A73" s="15">
        <v>6</v>
      </c>
      <c r="B73" s="13" t="str">
        <f>"9784757440586"</f>
        <v>9784757440586</v>
      </c>
      <c r="C73" s="13" t="s">
        <v>347</v>
      </c>
      <c r="D73" s="13" t="s">
        <v>348</v>
      </c>
      <c r="E73" s="13" t="s">
        <v>98</v>
      </c>
      <c r="F73" s="14">
        <v>45314</v>
      </c>
      <c r="G73" s="13">
        <v>1700</v>
      </c>
      <c r="M73" s="12"/>
    </row>
    <row r="74" spans="1:13" x14ac:dyDescent="0.4">
      <c r="A74" s="15">
        <v>7</v>
      </c>
      <c r="B74" s="13" t="str">
        <f>"9784434325298"</f>
        <v>9784434325298</v>
      </c>
      <c r="C74" s="13" t="s">
        <v>306</v>
      </c>
      <c r="D74" s="13" t="s">
        <v>307</v>
      </c>
      <c r="E74" s="13" t="s">
        <v>308</v>
      </c>
      <c r="F74" s="14">
        <v>45167</v>
      </c>
      <c r="G74" s="13">
        <v>1800</v>
      </c>
      <c r="M74" s="12"/>
    </row>
    <row r="75" spans="1:13" x14ac:dyDescent="0.4">
      <c r="A75" s="15">
        <v>8</v>
      </c>
      <c r="B75" s="13" t="str">
        <f>"9784866394817"</f>
        <v>9784866394817</v>
      </c>
      <c r="C75" s="13" t="s">
        <v>309</v>
      </c>
      <c r="D75" s="13" t="s">
        <v>310</v>
      </c>
      <c r="E75" s="13" t="s">
        <v>294</v>
      </c>
      <c r="F75" s="14">
        <v>44679</v>
      </c>
      <c r="G75" s="13">
        <v>2200</v>
      </c>
      <c r="M75" s="12"/>
    </row>
    <row r="76" spans="1:13" x14ac:dyDescent="0.4">
      <c r="A76" s="15">
        <v>9</v>
      </c>
      <c r="B76" s="13" t="str">
        <f>"9784046056191"</f>
        <v>9784046056191</v>
      </c>
      <c r="C76" s="13" t="s">
        <v>355</v>
      </c>
      <c r="D76" s="13" t="s">
        <v>356</v>
      </c>
      <c r="E76" s="13" t="s">
        <v>29</v>
      </c>
      <c r="F76" s="14">
        <v>44650</v>
      </c>
      <c r="G76" s="13">
        <v>2200</v>
      </c>
      <c r="M76" s="12"/>
    </row>
    <row r="77" spans="1:13" x14ac:dyDescent="0.4">
      <c r="A77" s="15">
        <v>10</v>
      </c>
      <c r="B77" s="13" t="str">
        <f>"9784142133789"</f>
        <v>9784142133789</v>
      </c>
      <c r="C77" s="13" t="s">
        <v>357</v>
      </c>
      <c r="D77" s="13" t="s">
        <v>358</v>
      </c>
      <c r="E77" s="13" t="s">
        <v>34</v>
      </c>
      <c r="F77" s="14">
        <v>45336</v>
      </c>
      <c r="G77" s="13">
        <v>950</v>
      </c>
      <c r="M77" s="12"/>
    </row>
    <row r="78" spans="1:13" x14ac:dyDescent="0.4">
      <c r="A78" s="15">
        <v>11</v>
      </c>
      <c r="B78" s="13" t="str">
        <f>"9784823410802"</f>
        <v>9784823410802</v>
      </c>
      <c r="C78" s="13" t="s">
        <v>359</v>
      </c>
      <c r="D78" s="13" t="s">
        <v>360</v>
      </c>
      <c r="E78" s="13" t="s">
        <v>346</v>
      </c>
      <c r="F78" s="14">
        <v>44501</v>
      </c>
      <c r="G78" s="13">
        <v>2400</v>
      </c>
      <c r="M78" s="12"/>
    </row>
    <row r="79" spans="1:13" x14ac:dyDescent="0.4">
      <c r="A79" s="15">
        <v>12</v>
      </c>
      <c r="B79" s="13" t="str">
        <f>"9784860641344"</f>
        <v>9784860641344</v>
      </c>
      <c r="C79" s="13" t="s">
        <v>184</v>
      </c>
      <c r="D79" s="13" t="s">
        <v>185</v>
      </c>
      <c r="E79" s="13" t="s">
        <v>89</v>
      </c>
      <c r="F79" s="14">
        <v>38991</v>
      </c>
      <c r="G79" s="13">
        <v>1800</v>
      </c>
      <c r="M79" s="12"/>
    </row>
    <row r="80" spans="1:13" x14ac:dyDescent="0.4">
      <c r="A80" s="15">
        <v>13</v>
      </c>
      <c r="B80" s="13" t="str">
        <f>"9784761273453"</f>
        <v>9784761273453</v>
      </c>
      <c r="C80" s="13" t="s">
        <v>186</v>
      </c>
      <c r="D80" s="13" t="s">
        <v>187</v>
      </c>
      <c r="E80" s="13" t="s">
        <v>188</v>
      </c>
      <c r="F80" s="14">
        <v>43246</v>
      </c>
      <c r="G80" s="13">
        <v>1500</v>
      </c>
      <c r="M80" s="12"/>
    </row>
    <row r="81" spans="1:13" x14ac:dyDescent="0.4">
      <c r="A81" s="15">
        <v>14</v>
      </c>
      <c r="B81" s="13" t="str">
        <f>"9784480815828"</f>
        <v>9784480815828</v>
      </c>
      <c r="C81" s="13" t="s">
        <v>190</v>
      </c>
      <c r="D81" s="13" t="s">
        <v>191</v>
      </c>
      <c r="E81" s="13" t="s">
        <v>10</v>
      </c>
      <c r="F81" s="14">
        <v>44292</v>
      </c>
      <c r="G81" s="13">
        <v>1800</v>
      </c>
      <c r="M81" s="12"/>
    </row>
    <row r="82" spans="1:13" x14ac:dyDescent="0.4">
      <c r="A82" s="15">
        <v>15</v>
      </c>
      <c r="B82" s="13" t="str">
        <f>"9784327453053"</f>
        <v>9784327453053</v>
      </c>
      <c r="C82" s="13" t="s">
        <v>371</v>
      </c>
      <c r="D82" s="13" t="s">
        <v>372</v>
      </c>
      <c r="E82" s="13" t="s">
        <v>181</v>
      </c>
      <c r="F82" s="14">
        <v>44522</v>
      </c>
      <c r="G82" s="13">
        <v>2600</v>
      </c>
      <c r="M82" s="12"/>
    </row>
    <row r="83" spans="1:13" x14ac:dyDescent="0.4">
      <c r="M83" s="12"/>
    </row>
    <row r="84" spans="1:13" x14ac:dyDescent="0.4">
      <c r="M84" s="12"/>
    </row>
    <row r="85" spans="1:13" x14ac:dyDescent="0.4">
      <c r="M85" s="12"/>
    </row>
    <row r="86" spans="1:13" x14ac:dyDescent="0.4">
      <c r="M86" s="12"/>
    </row>
    <row r="87" spans="1:13" x14ac:dyDescent="0.4">
      <c r="M87" s="12"/>
    </row>
    <row r="88" spans="1:13" x14ac:dyDescent="0.4">
      <c r="M88" s="12"/>
    </row>
    <row r="89" spans="1:13" x14ac:dyDescent="0.4">
      <c r="M89" s="12"/>
    </row>
    <row r="90" spans="1:13" x14ac:dyDescent="0.4">
      <c r="M90" s="12"/>
    </row>
    <row r="91" spans="1:13" x14ac:dyDescent="0.4">
      <c r="M91" s="12"/>
    </row>
    <row r="92" spans="1:13" x14ac:dyDescent="0.4">
      <c r="M92" s="12"/>
    </row>
    <row r="93" spans="1:13" x14ac:dyDescent="0.4">
      <c r="M93" s="12"/>
    </row>
    <row r="94" spans="1:13" x14ac:dyDescent="0.4">
      <c r="M94" s="12"/>
    </row>
    <row r="95" spans="1:13" x14ac:dyDescent="0.4">
      <c r="M95" s="12"/>
    </row>
    <row r="96" spans="1:13" x14ac:dyDescent="0.4">
      <c r="M96" s="12"/>
    </row>
    <row r="97" spans="13:13" x14ac:dyDescent="0.4">
      <c r="M97" s="12"/>
    </row>
    <row r="98" spans="13:13" x14ac:dyDescent="0.4">
      <c r="M98" s="12"/>
    </row>
    <row r="99" spans="13:13" x14ac:dyDescent="0.4">
      <c r="M99" s="12"/>
    </row>
    <row r="100" spans="13:13" x14ac:dyDescent="0.4">
      <c r="M100" s="12"/>
    </row>
    <row r="101" spans="13:13" x14ac:dyDescent="0.4">
      <c r="M101" s="12"/>
    </row>
    <row r="102" spans="13:13" x14ac:dyDescent="0.4">
      <c r="M102" s="12"/>
    </row>
    <row r="103" spans="13:13" x14ac:dyDescent="0.4">
      <c r="M103" s="12"/>
    </row>
    <row r="104" spans="13:13" x14ac:dyDescent="0.4">
      <c r="M104" s="12"/>
    </row>
    <row r="105" spans="13:13" x14ac:dyDescent="0.4">
      <c r="M105" s="12"/>
    </row>
    <row r="106" spans="13:13" x14ac:dyDescent="0.4">
      <c r="M106" s="12"/>
    </row>
    <row r="107" spans="13:13" x14ac:dyDescent="0.4">
      <c r="M107" s="12"/>
    </row>
    <row r="108" spans="13:13" x14ac:dyDescent="0.4">
      <c r="M108" s="12"/>
    </row>
    <row r="109" spans="13:13" x14ac:dyDescent="0.4">
      <c r="M109" s="12"/>
    </row>
    <row r="110" spans="13:13" x14ac:dyDescent="0.4">
      <c r="M110" s="12"/>
    </row>
    <row r="111" spans="13:13" x14ac:dyDescent="0.4">
      <c r="M111" s="12"/>
    </row>
    <row r="112" spans="13:13" x14ac:dyDescent="0.4">
      <c r="M112" s="12"/>
    </row>
    <row r="113" spans="13:13" x14ac:dyDescent="0.4">
      <c r="M113" s="12"/>
    </row>
    <row r="114" spans="13:13" x14ac:dyDescent="0.4">
      <c r="M114" s="12"/>
    </row>
    <row r="115" spans="13:13" x14ac:dyDescent="0.4">
      <c r="M115" s="12"/>
    </row>
    <row r="116" spans="13:13" x14ac:dyDescent="0.4">
      <c r="M116" s="12"/>
    </row>
    <row r="117" spans="13:13" x14ac:dyDescent="0.4">
      <c r="M117" s="12"/>
    </row>
    <row r="118" spans="13:13" x14ac:dyDescent="0.4">
      <c r="M118" s="12"/>
    </row>
    <row r="119" spans="13:13" x14ac:dyDescent="0.4">
      <c r="M119" s="12"/>
    </row>
    <row r="120" spans="13:13" x14ac:dyDescent="0.4">
      <c r="M120" s="12"/>
    </row>
    <row r="121" spans="13:13" x14ac:dyDescent="0.4">
      <c r="M121" s="12"/>
    </row>
    <row r="122" spans="13:13" x14ac:dyDescent="0.4">
      <c r="M122" s="12"/>
    </row>
    <row r="123" spans="13:13" x14ac:dyDescent="0.4">
      <c r="M123" s="12"/>
    </row>
    <row r="124" spans="13:13" x14ac:dyDescent="0.4">
      <c r="M124" s="12"/>
    </row>
    <row r="125" spans="13:13" x14ac:dyDescent="0.4">
      <c r="M125" s="12"/>
    </row>
    <row r="126" spans="13:13" x14ac:dyDescent="0.4">
      <c r="M126" s="12"/>
    </row>
    <row r="127" spans="13:13" x14ac:dyDescent="0.4">
      <c r="M127" s="12"/>
    </row>
    <row r="128" spans="13:13" x14ac:dyDescent="0.4">
      <c r="M128" s="12"/>
    </row>
    <row r="129" spans="13:13" x14ac:dyDescent="0.4">
      <c r="M129" s="12"/>
    </row>
    <row r="130" spans="13:13" x14ac:dyDescent="0.4">
      <c r="M130" s="12"/>
    </row>
    <row r="131" spans="13:13" x14ac:dyDescent="0.4">
      <c r="M131" s="12"/>
    </row>
    <row r="132" spans="13:13" x14ac:dyDescent="0.4">
      <c r="M132" s="12"/>
    </row>
    <row r="133" spans="13:13" x14ac:dyDescent="0.4">
      <c r="M133" s="12"/>
    </row>
    <row r="134" spans="13:13" x14ac:dyDescent="0.4">
      <c r="M134" s="12"/>
    </row>
    <row r="135" spans="13:13" x14ac:dyDescent="0.4">
      <c r="M135" s="12"/>
    </row>
    <row r="136" spans="13:13" x14ac:dyDescent="0.4">
      <c r="M136" s="12"/>
    </row>
    <row r="137" spans="13:13" x14ac:dyDescent="0.4">
      <c r="M137" s="12"/>
    </row>
    <row r="138" spans="13:13" x14ac:dyDescent="0.4">
      <c r="M138" s="12"/>
    </row>
    <row r="139" spans="13:13" x14ac:dyDescent="0.4">
      <c r="M139" s="12"/>
    </row>
    <row r="140" spans="13:13" x14ac:dyDescent="0.4">
      <c r="M140" s="12"/>
    </row>
    <row r="141" spans="13:13" x14ac:dyDescent="0.4">
      <c r="M141" s="12"/>
    </row>
    <row r="142" spans="13:13" x14ac:dyDescent="0.4">
      <c r="M142" s="12"/>
    </row>
    <row r="143" spans="13:13" x14ac:dyDescent="0.4">
      <c r="M143" s="12"/>
    </row>
    <row r="144" spans="13:13" x14ac:dyDescent="0.4">
      <c r="M144" s="12"/>
    </row>
    <row r="145" spans="13:13" x14ac:dyDescent="0.4">
      <c r="M145" s="12"/>
    </row>
    <row r="146" spans="13:13" x14ac:dyDescent="0.4">
      <c r="M146" s="12"/>
    </row>
    <row r="147" spans="13:13" x14ac:dyDescent="0.4">
      <c r="M147" s="12"/>
    </row>
    <row r="148" spans="13:13" x14ac:dyDescent="0.4">
      <c r="M148" s="12"/>
    </row>
    <row r="149" spans="13:13" x14ac:dyDescent="0.4">
      <c r="M149" s="12"/>
    </row>
    <row r="150" spans="13:13" x14ac:dyDescent="0.4">
      <c r="M150" s="12"/>
    </row>
    <row r="151" spans="13:13" x14ac:dyDescent="0.4">
      <c r="M151" s="12"/>
    </row>
    <row r="152" spans="13:13" x14ac:dyDescent="0.4">
      <c r="M152" s="12"/>
    </row>
    <row r="153" spans="13:13" x14ac:dyDescent="0.4">
      <c r="M153" s="12"/>
    </row>
    <row r="154" spans="13:13" x14ac:dyDescent="0.4">
      <c r="M154" s="12"/>
    </row>
    <row r="155" spans="13:13" x14ac:dyDescent="0.4">
      <c r="M155" s="12"/>
    </row>
    <row r="156" spans="13:13" x14ac:dyDescent="0.4">
      <c r="M156" s="12"/>
    </row>
    <row r="157" spans="13:13" x14ac:dyDescent="0.4">
      <c r="M157" s="12"/>
    </row>
    <row r="158" spans="13:13" x14ac:dyDescent="0.4">
      <c r="M158" s="12"/>
    </row>
    <row r="159" spans="13:13" x14ac:dyDescent="0.4">
      <c r="M159" s="12"/>
    </row>
    <row r="160" spans="13:13" x14ac:dyDescent="0.4">
      <c r="M160" s="12"/>
    </row>
    <row r="161" spans="13:13" x14ac:dyDescent="0.4">
      <c r="M161" s="12"/>
    </row>
    <row r="162" spans="13:13" x14ac:dyDescent="0.4">
      <c r="M162" s="12"/>
    </row>
    <row r="163" spans="13:13" x14ac:dyDescent="0.4">
      <c r="M163" s="12"/>
    </row>
    <row r="164" spans="13:13" x14ac:dyDescent="0.4">
      <c r="M164" s="12"/>
    </row>
    <row r="165" spans="13:13" x14ac:dyDescent="0.4">
      <c r="M165" s="12"/>
    </row>
    <row r="166" spans="13:13" x14ac:dyDescent="0.4">
      <c r="M166" s="12"/>
    </row>
    <row r="167" spans="13:13" x14ac:dyDescent="0.4">
      <c r="M167" s="12"/>
    </row>
    <row r="168" spans="13:13" x14ac:dyDescent="0.4">
      <c r="M168" s="12"/>
    </row>
    <row r="169" spans="13:13" x14ac:dyDescent="0.4">
      <c r="M169" s="12"/>
    </row>
    <row r="170" spans="13:13" x14ac:dyDescent="0.4">
      <c r="M170" s="12"/>
    </row>
    <row r="171" spans="13:13" x14ac:dyDescent="0.4">
      <c r="M171" s="12"/>
    </row>
    <row r="172" spans="13:13" x14ac:dyDescent="0.4">
      <c r="M172" s="12"/>
    </row>
    <row r="173" spans="13:13" x14ac:dyDescent="0.4">
      <c r="M173" s="12"/>
    </row>
    <row r="174" spans="13:13" x14ac:dyDescent="0.4">
      <c r="M174" s="12"/>
    </row>
    <row r="175" spans="13:13" x14ac:dyDescent="0.4">
      <c r="M175" s="12"/>
    </row>
    <row r="176" spans="13:13" x14ac:dyDescent="0.4">
      <c r="M176" s="12"/>
    </row>
    <row r="177" spans="13:13" x14ac:dyDescent="0.4">
      <c r="M177" s="12"/>
    </row>
    <row r="178" spans="13:13" x14ac:dyDescent="0.4">
      <c r="M178" s="12"/>
    </row>
    <row r="179" spans="13:13" x14ac:dyDescent="0.4">
      <c r="M179" s="12"/>
    </row>
    <row r="180" spans="13:13" x14ac:dyDescent="0.4">
      <c r="M180" s="12"/>
    </row>
    <row r="181" spans="13:13" x14ac:dyDescent="0.4">
      <c r="M181" s="12"/>
    </row>
    <row r="182" spans="13:13" x14ac:dyDescent="0.4">
      <c r="M182" s="12"/>
    </row>
    <row r="183" spans="13:13" x14ac:dyDescent="0.4">
      <c r="M183" s="12"/>
    </row>
    <row r="184" spans="13:13" x14ac:dyDescent="0.4">
      <c r="M184" s="12"/>
    </row>
    <row r="185" spans="13:13" x14ac:dyDescent="0.4">
      <c r="M185" s="12"/>
    </row>
    <row r="186" spans="13:13" x14ac:dyDescent="0.4">
      <c r="M186" s="12"/>
    </row>
    <row r="187" spans="13:13" x14ac:dyDescent="0.4">
      <c r="M187" s="12"/>
    </row>
    <row r="188" spans="13:13" x14ac:dyDescent="0.4">
      <c r="M188" s="12"/>
    </row>
    <row r="189" spans="13:13" x14ac:dyDescent="0.4">
      <c r="M189" s="12"/>
    </row>
    <row r="190" spans="13:13" x14ac:dyDescent="0.4">
      <c r="M190" s="12"/>
    </row>
    <row r="191" spans="13:13" x14ac:dyDescent="0.4">
      <c r="M191" s="12"/>
    </row>
    <row r="192" spans="13:13" x14ac:dyDescent="0.4">
      <c r="M192" s="12"/>
    </row>
    <row r="193" spans="13:13" x14ac:dyDescent="0.4">
      <c r="M193" s="12"/>
    </row>
    <row r="194" spans="13:13" x14ac:dyDescent="0.4">
      <c r="M194" s="12"/>
    </row>
    <row r="195" spans="13:13" x14ac:dyDescent="0.4">
      <c r="M195" s="12"/>
    </row>
    <row r="196" spans="13:13" x14ac:dyDescent="0.4">
      <c r="M196" s="12"/>
    </row>
    <row r="197" spans="13:13" x14ac:dyDescent="0.4">
      <c r="M197" s="12"/>
    </row>
    <row r="198" spans="13:13" x14ac:dyDescent="0.4">
      <c r="M198" s="12"/>
    </row>
    <row r="199" spans="13:13" x14ac:dyDescent="0.4">
      <c r="M199" s="12"/>
    </row>
    <row r="200" spans="13:13" x14ac:dyDescent="0.4">
      <c r="M200" s="12"/>
    </row>
    <row r="201" spans="13:13" x14ac:dyDescent="0.4">
      <c r="M201" s="12"/>
    </row>
    <row r="202" spans="13:13" x14ac:dyDescent="0.4">
      <c r="M202" s="12"/>
    </row>
    <row r="203" spans="13:13" x14ac:dyDescent="0.4">
      <c r="M203" s="12"/>
    </row>
    <row r="204" spans="13:13" x14ac:dyDescent="0.4">
      <c r="M204" s="12"/>
    </row>
    <row r="205" spans="13:13" x14ac:dyDescent="0.4">
      <c r="M205" s="12"/>
    </row>
    <row r="206" spans="13:13" x14ac:dyDescent="0.4">
      <c r="M206" s="12"/>
    </row>
    <row r="207" spans="13:13" x14ac:dyDescent="0.4">
      <c r="M207" s="12"/>
    </row>
    <row r="208" spans="13:13" x14ac:dyDescent="0.4">
      <c r="M208" s="12"/>
    </row>
    <row r="209" spans="13:13" x14ac:dyDescent="0.4">
      <c r="M209" s="12"/>
    </row>
    <row r="210" spans="13:13" x14ac:dyDescent="0.4">
      <c r="M210" s="12"/>
    </row>
    <row r="211" spans="13:13" x14ac:dyDescent="0.4">
      <c r="M211" s="12"/>
    </row>
    <row r="212" spans="13:13" x14ac:dyDescent="0.4">
      <c r="M212" s="12"/>
    </row>
    <row r="213" spans="13:13" x14ac:dyDescent="0.4">
      <c r="M213" s="12"/>
    </row>
    <row r="214" spans="13:13" x14ac:dyDescent="0.4">
      <c r="M214" s="12"/>
    </row>
    <row r="215" spans="13:13" x14ac:dyDescent="0.4">
      <c r="M215" s="12"/>
    </row>
    <row r="216" spans="13:13" x14ac:dyDescent="0.4">
      <c r="M216" s="12"/>
    </row>
    <row r="217" spans="13:13" x14ac:dyDescent="0.4">
      <c r="M217" s="12"/>
    </row>
    <row r="218" spans="13:13" x14ac:dyDescent="0.4">
      <c r="M218" s="12"/>
    </row>
    <row r="219" spans="13:13" x14ac:dyDescent="0.4">
      <c r="M219" s="12"/>
    </row>
    <row r="220" spans="13:13" x14ac:dyDescent="0.4">
      <c r="M220" s="12"/>
    </row>
    <row r="221" spans="13:13" x14ac:dyDescent="0.4">
      <c r="M221" s="12"/>
    </row>
    <row r="222" spans="13:13" x14ac:dyDescent="0.4">
      <c r="M222" s="12"/>
    </row>
    <row r="223" spans="13:13" x14ac:dyDescent="0.4">
      <c r="M223" s="12"/>
    </row>
    <row r="224" spans="13:13" x14ac:dyDescent="0.4">
      <c r="M224" s="12"/>
    </row>
    <row r="225" spans="13:13" x14ac:dyDescent="0.4">
      <c r="M225" s="12"/>
    </row>
    <row r="226" spans="13:13" x14ac:dyDescent="0.4">
      <c r="M226" s="12"/>
    </row>
    <row r="227" spans="13:13" x14ac:dyDescent="0.4">
      <c r="M227" s="12"/>
    </row>
    <row r="228" spans="13:13" x14ac:dyDescent="0.4">
      <c r="M228" s="12"/>
    </row>
    <row r="229" spans="13:13" x14ac:dyDescent="0.4">
      <c r="M229" s="12"/>
    </row>
    <row r="230" spans="13:13" x14ac:dyDescent="0.4">
      <c r="M230" s="12"/>
    </row>
    <row r="231" spans="13:13" x14ac:dyDescent="0.4">
      <c r="M231" s="12"/>
    </row>
    <row r="232" spans="13:13" x14ac:dyDescent="0.4">
      <c r="M232" s="12"/>
    </row>
    <row r="233" spans="13:13" x14ac:dyDescent="0.4">
      <c r="M233" s="12"/>
    </row>
    <row r="234" spans="13:13" x14ac:dyDescent="0.4">
      <c r="M234" s="12"/>
    </row>
    <row r="235" spans="13:13" x14ac:dyDescent="0.4">
      <c r="M235" s="12"/>
    </row>
    <row r="236" spans="13:13" x14ac:dyDescent="0.4">
      <c r="M236" s="12"/>
    </row>
    <row r="237" spans="13:13" x14ac:dyDescent="0.4">
      <c r="M237" s="12"/>
    </row>
    <row r="238" spans="13:13" x14ac:dyDescent="0.4">
      <c r="M238" s="12"/>
    </row>
    <row r="239" spans="13:13" x14ac:dyDescent="0.4">
      <c r="M239" s="12"/>
    </row>
    <row r="240" spans="13:13" x14ac:dyDescent="0.4">
      <c r="M240" s="12"/>
    </row>
    <row r="241" spans="13:13" x14ac:dyDescent="0.4">
      <c r="M241" s="12"/>
    </row>
    <row r="242" spans="13:13" x14ac:dyDescent="0.4">
      <c r="M242" s="12"/>
    </row>
    <row r="243" spans="13:13" x14ac:dyDescent="0.4">
      <c r="M243" s="12"/>
    </row>
    <row r="244" spans="13:13" x14ac:dyDescent="0.4">
      <c r="M244" s="12"/>
    </row>
    <row r="245" spans="13:13" x14ac:dyDescent="0.4">
      <c r="M245" s="12"/>
    </row>
    <row r="246" spans="13:13" x14ac:dyDescent="0.4">
      <c r="M246" s="12"/>
    </row>
    <row r="247" spans="13:13" x14ac:dyDescent="0.4">
      <c r="M247" s="12"/>
    </row>
    <row r="248" spans="13:13" x14ac:dyDescent="0.4">
      <c r="M248" s="12"/>
    </row>
    <row r="249" spans="13:13" x14ac:dyDescent="0.4">
      <c r="M249" s="12"/>
    </row>
    <row r="250" spans="13:13" x14ac:dyDescent="0.4">
      <c r="M250" s="12"/>
    </row>
    <row r="251" spans="13:13" x14ac:dyDescent="0.4">
      <c r="M251" s="12"/>
    </row>
    <row r="252" spans="13:13" x14ac:dyDescent="0.4">
      <c r="M252" s="12"/>
    </row>
    <row r="253" spans="13:13" x14ac:dyDescent="0.4">
      <c r="M253" s="12"/>
    </row>
    <row r="254" spans="13:13" x14ac:dyDescent="0.4">
      <c r="M254" s="12"/>
    </row>
    <row r="255" spans="13:13" x14ac:dyDescent="0.4">
      <c r="M255" s="12"/>
    </row>
    <row r="256" spans="13:13" x14ac:dyDescent="0.4">
      <c r="M256" s="12"/>
    </row>
    <row r="257" spans="13:13" x14ac:dyDescent="0.4">
      <c r="M257" s="12"/>
    </row>
    <row r="258" spans="13:13" x14ac:dyDescent="0.4">
      <c r="M258" s="12"/>
    </row>
    <row r="259" spans="13:13" x14ac:dyDescent="0.4">
      <c r="M259" s="12"/>
    </row>
    <row r="260" spans="13:13" x14ac:dyDescent="0.4">
      <c r="M260" s="12"/>
    </row>
    <row r="261" spans="13:13" x14ac:dyDescent="0.4">
      <c r="M261" s="12"/>
    </row>
    <row r="262" spans="13:13" x14ac:dyDescent="0.4">
      <c r="M262" s="12"/>
    </row>
    <row r="263" spans="13:13" x14ac:dyDescent="0.4">
      <c r="M263" s="12"/>
    </row>
    <row r="264" spans="13:13" x14ac:dyDescent="0.4">
      <c r="M264" s="12"/>
    </row>
    <row r="265" spans="13:13" x14ac:dyDescent="0.4">
      <c r="M265" s="12"/>
    </row>
    <row r="266" spans="13:13" x14ac:dyDescent="0.4">
      <c r="M266" s="12"/>
    </row>
    <row r="267" spans="13:13" x14ac:dyDescent="0.4">
      <c r="M267" s="12"/>
    </row>
    <row r="268" spans="13:13" x14ac:dyDescent="0.4">
      <c r="M268" s="12"/>
    </row>
    <row r="269" spans="13:13" x14ac:dyDescent="0.4">
      <c r="M269" s="12"/>
    </row>
    <row r="270" spans="13:13" x14ac:dyDescent="0.4">
      <c r="M270" s="12"/>
    </row>
    <row r="271" spans="13:13" x14ac:dyDescent="0.4">
      <c r="M271" s="12"/>
    </row>
    <row r="272" spans="13:13" x14ac:dyDescent="0.4">
      <c r="M272" s="12"/>
    </row>
    <row r="273" spans="13:13" x14ac:dyDescent="0.4">
      <c r="M273" s="12"/>
    </row>
    <row r="274" spans="13:13" x14ac:dyDescent="0.4">
      <c r="M274" s="12"/>
    </row>
    <row r="275" spans="13:13" x14ac:dyDescent="0.4">
      <c r="M275" s="12"/>
    </row>
    <row r="276" spans="13:13" x14ac:dyDescent="0.4">
      <c r="M276" s="12"/>
    </row>
    <row r="277" spans="13:13" x14ac:dyDescent="0.4">
      <c r="M277" s="12"/>
    </row>
    <row r="278" spans="13:13" x14ac:dyDescent="0.4">
      <c r="M278" s="12"/>
    </row>
    <row r="279" spans="13:13" x14ac:dyDescent="0.4">
      <c r="M279" s="12"/>
    </row>
    <row r="280" spans="13:13" x14ac:dyDescent="0.4">
      <c r="M280" s="12"/>
    </row>
    <row r="281" spans="13:13" x14ac:dyDescent="0.4">
      <c r="M281" s="12"/>
    </row>
    <row r="282" spans="13:13" x14ac:dyDescent="0.4">
      <c r="M282" s="12"/>
    </row>
    <row r="283" spans="13:13" x14ac:dyDescent="0.4">
      <c r="M283" s="12"/>
    </row>
    <row r="284" spans="13:13" x14ac:dyDescent="0.4">
      <c r="M284" s="12"/>
    </row>
    <row r="285" spans="13:13" x14ac:dyDescent="0.4">
      <c r="M285" s="12"/>
    </row>
    <row r="286" spans="13:13" x14ac:dyDescent="0.4">
      <c r="M286" s="12"/>
    </row>
    <row r="287" spans="13:13" x14ac:dyDescent="0.4">
      <c r="M287" s="12"/>
    </row>
    <row r="288" spans="13:13" x14ac:dyDescent="0.4">
      <c r="M288" s="12"/>
    </row>
    <row r="289" spans="13:13" x14ac:dyDescent="0.4">
      <c r="M289" s="12"/>
    </row>
    <row r="290" spans="13:13" x14ac:dyDescent="0.4">
      <c r="M290" s="12"/>
    </row>
    <row r="291" spans="13:13" x14ac:dyDescent="0.4">
      <c r="M291" s="12"/>
    </row>
    <row r="292" spans="13:13" x14ac:dyDescent="0.4">
      <c r="M292" s="12"/>
    </row>
    <row r="293" spans="13:13" x14ac:dyDescent="0.4">
      <c r="M293" s="12"/>
    </row>
    <row r="294" spans="13:13" x14ac:dyDescent="0.4">
      <c r="M294" s="12"/>
    </row>
    <row r="295" spans="13:13" x14ac:dyDescent="0.4">
      <c r="M295" s="12"/>
    </row>
    <row r="296" spans="13:13" x14ac:dyDescent="0.4">
      <c r="M296" s="12"/>
    </row>
    <row r="297" spans="13:13" x14ac:dyDescent="0.4">
      <c r="M297" s="12"/>
    </row>
    <row r="298" spans="13:13" x14ac:dyDescent="0.4">
      <c r="M298" s="12"/>
    </row>
    <row r="299" spans="13:13" x14ac:dyDescent="0.4">
      <c r="M299" s="12"/>
    </row>
    <row r="300" spans="13:13" x14ac:dyDescent="0.4">
      <c r="M300" s="12"/>
    </row>
    <row r="301" spans="13:13" x14ac:dyDescent="0.4">
      <c r="M301" s="12"/>
    </row>
    <row r="302" spans="13:13" x14ac:dyDescent="0.4">
      <c r="M302" s="12"/>
    </row>
    <row r="303" spans="13:13" x14ac:dyDescent="0.4">
      <c r="M303" s="12"/>
    </row>
    <row r="304" spans="13:13" x14ac:dyDescent="0.4">
      <c r="M304" s="12"/>
    </row>
    <row r="305" spans="13:13" x14ac:dyDescent="0.4">
      <c r="M305" s="12"/>
    </row>
    <row r="306" spans="13:13" x14ac:dyDescent="0.4">
      <c r="M306" s="12"/>
    </row>
    <row r="307" spans="13:13" x14ac:dyDescent="0.4">
      <c r="M307" s="12"/>
    </row>
    <row r="308" spans="13:13" x14ac:dyDescent="0.4">
      <c r="M308" s="12"/>
    </row>
    <row r="309" spans="13:13" x14ac:dyDescent="0.4">
      <c r="M309" s="12"/>
    </row>
    <row r="310" spans="13:13" x14ac:dyDescent="0.4">
      <c r="M310" s="12"/>
    </row>
    <row r="311" spans="13:13" x14ac:dyDescent="0.4">
      <c r="M311" s="12"/>
    </row>
    <row r="312" spans="13:13" x14ac:dyDescent="0.4">
      <c r="M312" s="12"/>
    </row>
    <row r="313" spans="13:13" x14ac:dyDescent="0.4">
      <c r="M313" s="12"/>
    </row>
    <row r="314" spans="13:13" x14ac:dyDescent="0.4">
      <c r="M314" s="12"/>
    </row>
    <row r="315" spans="13:13" x14ac:dyDescent="0.4">
      <c r="M315" s="12"/>
    </row>
    <row r="316" spans="13:13" x14ac:dyDescent="0.4">
      <c r="M316" s="12"/>
    </row>
    <row r="317" spans="13:13" x14ac:dyDescent="0.4">
      <c r="M317" s="12"/>
    </row>
    <row r="318" spans="13:13" x14ac:dyDescent="0.4">
      <c r="M318" s="12"/>
    </row>
    <row r="319" spans="13:13" x14ac:dyDescent="0.4">
      <c r="M319" s="12"/>
    </row>
    <row r="320" spans="13:13" x14ac:dyDescent="0.4">
      <c r="M320" s="12"/>
    </row>
    <row r="321" spans="13:13" x14ac:dyDescent="0.4">
      <c r="M321" s="12"/>
    </row>
    <row r="322" spans="13:13" x14ac:dyDescent="0.4">
      <c r="M322" s="12"/>
    </row>
    <row r="323" spans="13:13" x14ac:dyDescent="0.4">
      <c r="M323" s="12"/>
    </row>
    <row r="324" spans="13:13" x14ac:dyDescent="0.4">
      <c r="M324" s="12"/>
    </row>
    <row r="325" spans="13:13" x14ac:dyDescent="0.4">
      <c r="M325" s="12"/>
    </row>
    <row r="326" spans="13:13" x14ac:dyDescent="0.4">
      <c r="M326" s="12"/>
    </row>
    <row r="327" spans="13:13" x14ac:dyDescent="0.4">
      <c r="M327" s="12"/>
    </row>
    <row r="328" spans="13:13" x14ac:dyDescent="0.4">
      <c r="M328" s="12"/>
    </row>
    <row r="329" spans="13:13" x14ac:dyDescent="0.4">
      <c r="M329" s="12"/>
    </row>
    <row r="330" spans="13:13" x14ac:dyDescent="0.4">
      <c r="M330" s="12"/>
    </row>
    <row r="331" spans="13:13" x14ac:dyDescent="0.4">
      <c r="M331" s="12"/>
    </row>
    <row r="332" spans="13:13" x14ac:dyDescent="0.4">
      <c r="M332" s="12"/>
    </row>
    <row r="333" spans="13:13" x14ac:dyDescent="0.4">
      <c r="M333" s="12"/>
    </row>
    <row r="334" spans="13:13" x14ac:dyDescent="0.4">
      <c r="M334" s="12"/>
    </row>
    <row r="335" spans="13:13" x14ac:dyDescent="0.4">
      <c r="M335" s="12"/>
    </row>
    <row r="336" spans="13:13" x14ac:dyDescent="0.4">
      <c r="M336" s="12"/>
    </row>
    <row r="337" spans="13:13" x14ac:dyDescent="0.4">
      <c r="M337" s="12"/>
    </row>
    <row r="338" spans="13:13" x14ac:dyDescent="0.4">
      <c r="M338" s="12"/>
    </row>
    <row r="339" spans="13:13" x14ac:dyDescent="0.4">
      <c r="M339" s="12"/>
    </row>
    <row r="340" spans="13:13" x14ac:dyDescent="0.4">
      <c r="M340" s="12"/>
    </row>
    <row r="341" spans="13:13" x14ac:dyDescent="0.4">
      <c r="M341" s="12"/>
    </row>
    <row r="342" spans="13:13" x14ac:dyDescent="0.4">
      <c r="M342" s="12"/>
    </row>
    <row r="343" spans="13:13" x14ac:dyDescent="0.4">
      <c r="M343" s="12"/>
    </row>
    <row r="344" spans="13:13" x14ac:dyDescent="0.4">
      <c r="M344" s="12"/>
    </row>
    <row r="345" spans="13:13" x14ac:dyDescent="0.4">
      <c r="M345" s="12"/>
    </row>
    <row r="346" spans="13:13" x14ac:dyDescent="0.4">
      <c r="M346" s="12"/>
    </row>
    <row r="347" spans="13:13" x14ac:dyDescent="0.4">
      <c r="M347" s="12"/>
    </row>
    <row r="348" spans="13:13" x14ac:dyDescent="0.4">
      <c r="M348" s="12"/>
    </row>
    <row r="349" spans="13:13" x14ac:dyDescent="0.4">
      <c r="M349" s="12"/>
    </row>
    <row r="350" spans="13:13" x14ac:dyDescent="0.4">
      <c r="M350" s="12"/>
    </row>
    <row r="351" spans="13:13" x14ac:dyDescent="0.4">
      <c r="M351" s="12"/>
    </row>
    <row r="352" spans="13:13" x14ac:dyDescent="0.4">
      <c r="M352" s="12"/>
    </row>
    <row r="353" spans="13:13" x14ac:dyDescent="0.4">
      <c r="M353" s="12"/>
    </row>
    <row r="354" spans="13:13" x14ac:dyDescent="0.4">
      <c r="M354" s="12"/>
    </row>
    <row r="355" spans="13:13" x14ac:dyDescent="0.4">
      <c r="M355" s="12"/>
    </row>
    <row r="356" spans="13:13" x14ac:dyDescent="0.4">
      <c r="M356" s="12"/>
    </row>
    <row r="357" spans="13:13" x14ac:dyDescent="0.4">
      <c r="M357" s="12"/>
    </row>
    <row r="358" spans="13:13" x14ac:dyDescent="0.4">
      <c r="M358" s="12"/>
    </row>
    <row r="359" spans="13:13" x14ac:dyDescent="0.4">
      <c r="M359" s="12"/>
    </row>
    <row r="360" spans="13:13" x14ac:dyDescent="0.4">
      <c r="M360" s="12"/>
    </row>
    <row r="361" spans="13:13" x14ac:dyDescent="0.4">
      <c r="M361" s="12"/>
    </row>
    <row r="362" spans="13:13" x14ac:dyDescent="0.4">
      <c r="M362" s="12"/>
    </row>
    <row r="363" spans="13:13" x14ac:dyDescent="0.4">
      <c r="M363" s="12"/>
    </row>
    <row r="364" spans="13:13" x14ac:dyDescent="0.4">
      <c r="M364" s="12"/>
    </row>
    <row r="365" spans="13:13" x14ac:dyDescent="0.4">
      <c r="M365" s="12"/>
    </row>
    <row r="366" spans="13:13" x14ac:dyDescent="0.4">
      <c r="M366" s="12"/>
    </row>
    <row r="367" spans="13:13" x14ac:dyDescent="0.4">
      <c r="M367" s="12"/>
    </row>
    <row r="368" spans="13:13" x14ac:dyDescent="0.4">
      <c r="M368" s="12"/>
    </row>
    <row r="369" spans="13:13" x14ac:dyDescent="0.4">
      <c r="M369" s="12"/>
    </row>
    <row r="370" spans="13:13" x14ac:dyDescent="0.4">
      <c r="M370" s="12"/>
    </row>
    <row r="371" spans="13:13" x14ac:dyDescent="0.4">
      <c r="M371" s="12"/>
    </row>
    <row r="372" spans="13:13" x14ac:dyDescent="0.4">
      <c r="M372" s="12"/>
    </row>
    <row r="373" spans="13:13" x14ac:dyDescent="0.4">
      <c r="M373" s="12"/>
    </row>
    <row r="374" spans="13:13" x14ac:dyDescent="0.4">
      <c r="M374" s="12"/>
    </row>
    <row r="375" spans="13:13" x14ac:dyDescent="0.4">
      <c r="M375" s="12"/>
    </row>
    <row r="376" spans="13:13" x14ac:dyDescent="0.4">
      <c r="M376" s="12"/>
    </row>
    <row r="377" spans="13:13" x14ac:dyDescent="0.4">
      <c r="M377" s="12"/>
    </row>
    <row r="378" spans="13:13" x14ac:dyDescent="0.4">
      <c r="M378" s="12"/>
    </row>
    <row r="379" spans="13:13" x14ac:dyDescent="0.4">
      <c r="M379" s="12"/>
    </row>
    <row r="380" spans="13:13" x14ac:dyDescent="0.4">
      <c r="M380" s="12"/>
    </row>
    <row r="381" spans="13:13" x14ac:dyDescent="0.4">
      <c r="M381" s="12"/>
    </row>
    <row r="382" spans="13:13" x14ac:dyDescent="0.4">
      <c r="M382" s="12"/>
    </row>
    <row r="383" spans="13:13" x14ac:dyDescent="0.4">
      <c r="M383" s="12"/>
    </row>
    <row r="384" spans="13:13" x14ac:dyDescent="0.4">
      <c r="M384" s="12"/>
    </row>
    <row r="385" spans="13:13" x14ac:dyDescent="0.4">
      <c r="M385" s="12"/>
    </row>
    <row r="386" spans="13:13" x14ac:dyDescent="0.4">
      <c r="M386" s="12"/>
    </row>
    <row r="387" spans="13:13" x14ac:dyDescent="0.4">
      <c r="M387" s="12"/>
    </row>
    <row r="388" spans="13:13" x14ac:dyDescent="0.4">
      <c r="M388" s="12"/>
    </row>
    <row r="389" spans="13:13" x14ac:dyDescent="0.4">
      <c r="M389" s="12"/>
    </row>
    <row r="390" spans="13:13" x14ac:dyDescent="0.4">
      <c r="M390" s="12"/>
    </row>
    <row r="391" spans="13:13" x14ac:dyDescent="0.4">
      <c r="M391" s="12"/>
    </row>
    <row r="392" spans="13:13" x14ac:dyDescent="0.4">
      <c r="M392" s="12"/>
    </row>
    <row r="393" spans="13:13" x14ac:dyDescent="0.4">
      <c r="M393" s="12"/>
    </row>
    <row r="394" spans="13:13" x14ac:dyDescent="0.4">
      <c r="M394" s="12"/>
    </row>
    <row r="395" spans="13:13" x14ac:dyDescent="0.4">
      <c r="M395" s="12"/>
    </row>
    <row r="396" spans="13:13" x14ac:dyDescent="0.4">
      <c r="M396" s="12"/>
    </row>
    <row r="397" spans="13:13" x14ac:dyDescent="0.4">
      <c r="M397" s="12"/>
    </row>
    <row r="398" spans="13:13" x14ac:dyDescent="0.4">
      <c r="M398" s="12"/>
    </row>
    <row r="399" spans="13:13" x14ac:dyDescent="0.4">
      <c r="M399" s="12"/>
    </row>
    <row r="400" spans="13:13" x14ac:dyDescent="0.4">
      <c r="M400" s="12"/>
    </row>
    <row r="401" spans="13:13" x14ac:dyDescent="0.4">
      <c r="M401" s="12"/>
    </row>
    <row r="402" spans="13:13" x14ac:dyDescent="0.4">
      <c r="M402" s="12"/>
    </row>
    <row r="403" spans="13:13" x14ac:dyDescent="0.4">
      <c r="M403" s="12"/>
    </row>
    <row r="404" spans="13:13" x14ac:dyDescent="0.4">
      <c r="M404" s="12"/>
    </row>
    <row r="405" spans="13:13" x14ac:dyDescent="0.4">
      <c r="M405" s="12"/>
    </row>
    <row r="406" spans="13:13" x14ac:dyDescent="0.4">
      <c r="M406" s="12"/>
    </row>
    <row r="407" spans="13:13" x14ac:dyDescent="0.4">
      <c r="M407" s="12"/>
    </row>
    <row r="408" spans="13:13" x14ac:dyDescent="0.4">
      <c r="M408" s="12"/>
    </row>
    <row r="409" spans="13:13" x14ac:dyDescent="0.4">
      <c r="M409" s="12"/>
    </row>
    <row r="410" spans="13:13" x14ac:dyDescent="0.4">
      <c r="M410" s="12"/>
    </row>
    <row r="411" spans="13:13" x14ac:dyDescent="0.4">
      <c r="M411" s="12"/>
    </row>
    <row r="412" spans="13:13" x14ac:dyDescent="0.4">
      <c r="M412" s="12"/>
    </row>
    <row r="413" spans="13:13" x14ac:dyDescent="0.4">
      <c r="M413" s="12"/>
    </row>
    <row r="414" spans="13:13" x14ac:dyDescent="0.4">
      <c r="M414" s="12"/>
    </row>
    <row r="415" spans="13:13" x14ac:dyDescent="0.4">
      <c r="M415" s="12"/>
    </row>
    <row r="416" spans="13:13" x14ac:dyDescent="0.4">
      <c r="M416" s="12"/>
    </row>
    <row r="417" spans="13:13" x14ac:dyDescent="0.4">
      <c r="M417" s="12"/>
    </row>
    <row r="418" spans="13:13" x14ac:dyDescent="0.4">
      <c r="M418" s="12"/>
    </row>
    <row r="419" spans="13:13" x14ac:dyDescent="0.4">
      <c r="M419" s="12"/>
    </row>
    <row r="420" spans="13:13" x14ac:dyDescent="0.4">
      <c r="M420" s="12"/>
    </row>
    <row r="421" spans="13:13" x14ac:dyDescent="0.4">
      <c r="M421" s="12"/>
    </row>
    <row r="422" spans="13:13" x14ac:dyDescent="0.4">
      <c r="M422" s="12"/>
    </row>
    <row r="423" spans="13:13" x14ac:dyDescent="0.4">
      <c r="M423" s="12"/>
    </row>
    <row r="424" spans="13:13" x14ac:dyDescent="0.4">
      <c r="M424" s="12"/>
    </row>
    <row r="425" spans="13:13" x14ac:dyDescent="0.4">
      <c r="M425" s="12"/>
    </row>
    <row r="426" spans="13:13" x14ac:dyDescent="0.4">
      <c r="M426" s="12"/>
    </row>
    <row r="427" spans="13:13" x14ac:dyDescent="0.4">
      <c r="M427" s="12"/>
    </row>
    <row r="428" spans="13:13" x14ac:dyDescent="0.4">
      <c r="M428" s="12"/>
    </row>
    <row r="429" spans="13:13" x14ac:dyDescent="0.4">
      <c r="M429" s="12"/>
    </row>
    <row r="430" spans="13:13" x14ac:dyDescent="0.4">
      <c r="M430" s="12"/>
    </row>
    <row r="431" spans="13:13" x14ac:dyDescent="0.4">
      <c r="M431" s="12"/>
    </row>
    <row r="432" spans="13:13" x14ac:dyDescent="0.4">
      <c r="M432" s="12"/>
    </row>
    <row r="433" spans="13:13" x14ac:dyDescent="0.4">
      <c r="M433" s="12"/>
    </row>
    <row r="434" spans="13:13" x14ac:dyDescent="0.4">
      <c r="M434" s="12"/>
    </row>
    <row r="435" spans="13:13" x14ac:dyDescent="0.4">
      <c r="M435" s="12"/>
    </row>
    <row r="436" spans="13:13" x14ac:dyDescent="0.4">
      <c r="M436" s="12"/>
    </row>
    <row r="437" spans="13:13" x14ac:dyDescent="0.4">
      <c r="M437" s="12"/>
    </row>
    <row r="438" spans="13:13" x14ac:dyDescent="0.4">
      <c r="M438" s="12"/>
    </row>
    <row r="439" spans="13:13" x14ac:dyDescent="0.4">
      <c r="M439" s="12"/>
    </row>
    <row r="440" spans="13:13" x14ac:dyDescent="0.4">
      <c r="M440" s="12"/>
    </row>
    <row r="441" spans="13:13" x14ac:dyDescent="0.4">
      <c r="M441" s="12"/>
    </row>
    <row r="442" spans="13:13" x14ac:dyDescent="0.4">
      <c r="M442" s="12"/>
    </row>
    <row r="443" spans="13:13" x14ac:dyDescent="0.4">
      <c r="M443" s="12"/>
    </row>
    <row r="444" spans="13:13" x14ac:dyDescent="0.4">
      <c r="M444" s="12"/>
    </row>
    <row r="445" spans="13:13" x14ac:dyDescent="0.4">
      <c r="M445" s="12"/>
    </row>
    <row r="446" spans="13:13" x14ac:dyDescent="0.4">
      <c r="M446" s="12"/>
    </row>
    <row r="447" spans="13:13" x14ac:dyDescent="0.4">
      <c r="M447" s="12"/>
    </row>
    <row r="448" spans="13:13" x14ac:dyDescent="0.4">
      <c r="M448" s="12"/>
    </row>
    <row r="449" spans="13:13" x14ac:dyDescent="0.4">
      <c r="M449" s="12"/>
    </row>
    <row r="450" spans="13:13" x14ac:dyDescent="0.4">
      <c r="M450" s="12"/>
    </row>
    <row r="451" spans="13:13" x14ac:dyDescent="0.4">
      <c r="M451" s="12"/>
    </row>
    <row r="452" spans="13:13" x14ac:dyDescent="0.4">
      <c r="M452" s="12"/>
    </row>
    <row r="453" spans="13:13" x14ac:dyDescent="0.4">
      <c r="M453" s="12"/>
    </row>
    <row r="454" spans="13:13" x14ac:dyDescent="0.4">
      <c r="M454" s="12"/>
    </row>
    <row r="455" spans="13:13" x14ac:dyDescent="0.4">
      <c r="M455" s="12"/>
    </row>
    <row r="456" spans="13:13" x14ac:dyDescent="0.4">
      <c r="M456" s="12"/>
    </row>
    <row r="457" spans="13:13" x14ac:dyDescent="0.4">
      <c r="M457" s="12"/>
    </row>
    <row r="458" spans="13:13" x14ac:dyDescent="0.4">
      <c r="M458" s="12"/>
    </row>
    <row r="459" spans="13:13" x14ac:dyDescent="0.4">
      <c r="M459" s="12"/>
    </row>
    <row r="460" spans="13:13" x14ac:dyDescent="0.4">
      <c r="M460" s="12"/>
    </row>
    <row r="461" spans="13:13" x14ac:dyDescent="0.4">
      <c r="M461" s="12"/>
    </row>
    <row r="462" spans="13:13" x14ac:dyDescent="0.4">
      <c r="M462" s="12"/>
    </row>
    <row r="463" spans="13:13" x14ac:dyDescent="0.4">
      <c r="M463" s="12"/>
    </row>
    <row r="464" spans="13:13" x14ac:dyDescent="0.4">
      <c r="M464" s="12"/>
    </row>
    <row r="465" spans="13:13" x14ac:dyDescent="0.4">
      <c r="M465" s="12"/>
    </row>
    <row r="466" spans="13:13" x14ac:dyDescent="0.4">
      <c r="M466" s="12"/>
    </row>
    <row r="467" spans="13:13" x14ac:dyDescent="0.4">
      <c r="M467" s="12"/>
    </row>
    <row r="468" spans="13:13" x14ac:dyDescent="0.4">
      <c r="M468" s="12"/>
    </row>
    <row r="469" spans="13:13" x14ac:dyDescent="0.4">
      <c r="M469" s="12"/>
    </row>
    <row r="470" spans="13:13" x14ac:dyDescent="0.4">
      <c r="M470" s="12"/>
    </row>
    <row r="471" spans="13:13" x14ac:dyDescent="0.4">
      <c r="M471" s="12"/>
    </row>
    <row r="472" spans="13:13" x14ac:dyDescent="0.4">
      <c r="M472" s="12"/>
    </row>
    <row r="473" spans="13:13" x14ac:dyDescent="0.4">
      <c r="M473" s="12"/>
    </row>
    <row r="474" spans="13:13" x14ac:dyDescent="0.4">
      <c r="M474" s="12"/>
    </row>
    <row r="475" spans="13:13" x14ac:dyDescent="0.4">
      <c r="M475" s="12"/>
    </row>
    <row r="476" spans="13:13" x14ac:dyDescent="0.4">
      <c r="M476" s="12"/>
    </row>
    <row r="477" spans="13:13" x14ac:dyDescent="0.4">
      <c r="M477" s="12"/>
    </row>
    <row r="478" spans="13:13" x14ac:dyDescent="0.4">
      <c r="M478" s="12"/>
    </row>
    <row r="479" spans="13:13" x14ac:dyDescent="0.4">
      <c r="M479" s="12"/>
    </row>
    <row r="480" spans="13:13" x14ac:dyDescent="0.4">
      <c r="M480" s="12"/>
    </row>
    <row r="481" spans="13:13" x14ac:dyDescent="0.4">
      <c r="M481" s="12"/>
    </row>
    <row r="482" spans="13:13" x14ac:dyDescent="0.4">
      <c r="M482" s="12"/>
    </row>
    <row r="483" spans="13:13" x14ac:dyDescent="0.4">
      <c r="M483" s="12"/>
    </row>
    <row r="484" spans="13:13" x14ac:dyDescent="0.4">
      <c r="M484" s="12"/>
    </row>
    <row r="485" spans="13:13" x14ac:dyDescent="0.4">
      <c r="M485" s="12"/>
    </row>
    <row r="486" spans="13:13" x14ac:dyDescent="0.4">
      <c r="M486" s="12"/>
    </row>
    <row r="487" spans="13:13" x14ac:dyDescent="0.4">
      <c r="M487" s="12"/>
    </row>
    <row r="488" spans="13:13" x14ac:dyDescent="0.4">
      <c r="M488" s="12"/>
    </row>
    <row r="489" spans="13:13" x14ac:dyDescent="0.4">
      <c r="M489" s="12"/>
    </row>
    <row r="490" spans="13:13" x14ac:dyDescent="0.4">
      <c r="M490" s="12"/>
    </row>
    <row r="491" spans="13:13" x14ac:dyDescent="0.4">
      <c r="M491" s="12"/>
    </row>
    <row r="492" spans="13:13" x14ac:dyDescent="0.4">
      <c r="M492" s="12"/>
    </row>
    <row r="493" spans="13:13" x14ac:dyDescent="0.4">
      <c r="M493" s="12"/>
    </row>
    <row r="494" spans="13:13" x14ac:dyDescent="0.4">
      <c r="M494" s="12"/>
    </row>
    <row r="495" spans="13:13" x14ac:dyDescent="0.4">
      <c r="M495" s="12"/>
    </row>
    <row r="496" spans="13:13" x14ac:dyDescent="0.4">
      <c r="M496" s="12"/>
    </row>
    <row r="497" spans="13:13" x14ac:dyDescent="0.4">
      <c r="M497" s="12"/>
    </row>
    <row r="498" spans="13:13" x14ac:dyDescent="0.4">
      <c r="M498" s="12"/>
    </row>
    <row r="499" spans="13:13" x14ac:dyDescent="0.4">
      <c r="M499" s="12"/>
    </row>
    <row r="500" spans="13:13" x14ac:dyDescent="0.4">
      <c r="M500" s="12"/>
    </row>
    <row r="501" spans="13:13" x14ac:dyDescent="0.4">
      <c r="M501" s="12"/>
    </row>
    <row r="502" spans="13:13" x14ac:dyDescent="0.4">
      <c r="M502" s="12"/>
    </row>
    <row r="503" spans="13:13" x14ac:dyDescent="0.4">
      <c r="M503" s="12"/>
    </row>
    <row r="504" spans="13:13" x14ac:dyDescent="0.4">
      <c r="M504" s="12"/>
    </row>
    <row r="505" spans="13:13" x14ac:dyDescent="0.4">
      <c r="M505" s="12"/>
    </row>
    <row r="506" spans="13:13" x14ac:dyDescent="0.4">
      <c r="M506" s="12"/>
    </row>
    <row r="507" spans="13:13" x14ac:dyDescent="0.4">
      <c r="M507" s="12"/>
    </row>
    <row r="508" spans="13:13" x14ac:dyDescent="0.4">
      <c r="M508" s="12"/>
    </row>
    <row r="509" spans="13:13" x14ac:dyDescent="0.4">
      <c r="M509" s="12"/>
    </row>
    <row r="510" spans="13:13" x14ac:dyDescent="0.4">
      <c r="M510" s="12"/>
    </row>
    <row r="511" spans="13:13" x14ac:dyDescent="0.4">
      <c r="M511" s="12"/>
    </row>
    <row r="512" spans="13:13" x14ac:dyDescent="0.4">
      <c r="M512" s="12"/>
    </row>
    <row r="513" spans="13:13" x14ac:dyDescent="0.4">
      <c r="M513" s="12"/>
    </row>
    <row r="514" spans="13:13" x14ac:dyDescent="0.4">
      <c r="M514" s="12"/>
    </row>
    <row r="515" spans="13:13" x14ac:dyDescent="0.4">
      <c r="M515" s="12"/>
    </row>
    <row r="516" spans="13:13" x14ac:dyDescent="0.4">
      <c r="M516" s="12"/>
    </row>
    <row r="517" spans="13:13" x14ac:dyDescent="0.4">
      <c r="M517" s="12"/>
    </row>
    <row r="518" spans="13:13" x14ac:dyDescent="0.4">
      <c r="M518" s="12"/>
    </row>
    <row r="519" spans="13:13" x14ac:dyDescent="0.4">
      <c r="M519" s="12"/>
    </row>
    <row r="520" spans="13:13" x14ac:dyDescent="0.4">
      <c r="M520" s="12"/>
    </row>
    <row r="521" spans="13:13" x14ac:dyDescent="0.4">
      <c r="M521" s="12"/>
    </row>
    <row r="522" spans="13:13" x14ac:dyDescent="0.4">
      <c r="M522" s="12"/>
    </row>
    <row r="523" spans="13:13" x14ac:dyDescent="0.4">
      <c r="M523" s="12"/>
    </row>
    <row r="524" spans="13:13" x14ac:dyDescent="0.4">
      <c r="M524" s="12"/>
    </row>
    <row r="525" spans="13:13" x14ac:dyDescent="0.4">
      <c r="M525" s="12"/>
    </row>
    <row r="526" spans="13:13" x14ac:dyDescent="0.4">
      <c r="M526" s="12"/>
    </row>
    <row r="527" spans="13:13" x14ac:dyDescent="0.4">
      <c r="M527" s="12"/>
    </row>
    <row r="528" spans="13:13" x14ac:dyDescent="0.4">
      <c r="M528" s="12"/>
    </row>
    <row r="529" spans="13:13" x14ac:dyDescent="0.4">
      <c r="M529" s="12"/>
    </row>
    <row r="530" spans="13:13" x14ac:dyDescent="0.4">
      <c r="M530" s="12"/>
    </row>
    <row r="531" spans="13:13" x14ac:dyDescent="0.4">
      <c r="M531" s="12"/>
    </row>
    <row r="532" spans="13:13" x14ac:dyDescent="0.4">
      <c r="M532" s="12"/>
    </row>
    <row r="533" spans="13:13" x14ac:dyDescent="0.4">
      <c r="M533" s="12"/>
    </row>
    <row r="534" spans="13:13" x14ac:dyDescent="0.4">
      <c r="M534" s="12"/>
    </row>
    <row r="535" spans="13:13" x14ac:dyDescent="0.4">
      <c r="M535" s="12"/>
    </row>
    <row r="536" spans="13:13" x14ac:dyDescent="0.4">
      <c r="M536" s="12"/>
    </row>
    <row r="537" spans="13:13" x14ac:dyDescent="0.4">
      <c r="M537" s="12"/>
    </row>
    <row r="538" spans="13:13" x14ac:dyDescent="0.4">
      <c r="M538" s="12"/>
    </row>
    <row r="539" spans="13:13" x14ac:dyDescent="0.4">
      <c r="M539" s="12"/>
    </row>
    <row r="540" spans="13:13" x14ac:dyDescent="0.4">
      <c r="M540" s="12"/>
    </row>
    <row r="541" spans="13:13" x14ac:dyDescent="0.4">
      <c r="M541" s="12"/>
    </row>
    <row r="542" spans="13:13" x14ac:dyDescent="0.4">
      <c r="M542" s="12"/>
    </row>
    <row r="543" spans="13:13" x14ac:dyDescent="0.4">
      <c r="M543" s="12"/>
    </row>
    <row r="544" spans="13:13" x14ac:dyDescent="0.4">
      <c r="M544" s="12"/>
    </row>
    <row r="545" spans="13:13" x14ac:dyDescent="0.4">
      <c r="M545" s="12"/>
    </row>
    <row r="546" spans="13:13" x14ac:dyDescent="0.4">
      <c r="M546" s="12"/>
    </row>
    <row r="547" spans="13:13" x14ac:dyDescent="0.4">
      <c r="M547" s="12"/>
    </row>
    <row r="548" spans="13:13" x14ac:dyDescent="0.4">
      <c r="M548" s="12"/>
    </row>
    <row r="549" spans="13:13" x14ac:dyDescent="0.4">
      <c r="M549" s="12"/>
    </row>
    <row r="550" spans="13:13" x14ac:dyDescent="0.4">
      <c r="M550" s="12"/>
    </row>
    <row r="551" spans="13:13" x14ac:dyDescent="0.4">
      <c r="M551" s="12"/>
    </row>
    <row r="552" spans="13:13" x14ac:dyDescent="0.4">
      <c r="M552" s="12"/>
    </row>
    <row r="553" spans="13:13" x14ac:dyDescent="0.4">
      <c r="M553" s="12"/>
    </row>
    <row r="554" spans="13:13" x14ac:dyDescent="0.4">
      <c r="M554" s="12"/>
    </row>
    <row r="555" spans="13:13" x14ac:dyDescent="0.4">
      <c r="M555" s="12"/>
    </row>
    <row r="556" spans="13:13" x14ac:dyDescent="0.4">
      <c r="M556" s="12"/>
    </row>
    <row r="557" spans="13:13" x14ac:dyDescent="0.4">
      <c r="M557" s="12"/>
    </row>
    <row r="558" spans="13:13" x14ac:dyDescent="0.4">
      <c r="M558" s="12"/>
    </row>
    <row r="559" spans="13:13" x14ac:dyDescent="0.4">
      <c r="M559" s="12"/>
    </row>
    <row r="560" spans="13:13" x14ac:dyDescent="0.4">
      <c r="M560" s="12"/>
    </row>
    <row r="561" spans="13:13" x14ac:dyDescent="0.4">
      <c r="M561" s="12"/>
    </row>
    <row r="562" spans="13:13" x14ac:dyDescent="0.4">
      <c r="M562" s="12"/>
    </row>
    <row r="563" spans="13:13" x14ac:dyDescent="0.4">
      <c r="M563" s="12"/>
    </row>
    <row r="564" spans="13:13" x14ac:dyDescent="0.4">
      <c r="M564" s="12"/>
    </row>
    <row r="565" spans="13:13" x14ac:dyDescent="0.4">
      <c r="M565" s="12"/>
    </row>
    <row r="566" spans="13:13" x14ac:dyDescent="0.4">
      <c r="M566" s="12"/>
    </row>
    <row r="567" spans="13:13" x14ac:dyDescent="0.4">
      <c r="M567" s="12"/>
    </row>
    <row r="568" spans="13:13" x14ac:dyDescent="0.4">
      <c r="M568" s="12"/>
    </row>
    <row r="569" spans="13:13" x14ac:dyDescent="0.4">
      <c r="M569" s="12"/>
    </row>
    <row r="570" spans="13:13" x14ac:dyDescent="0.4">
      <c r="M570" s="12"/>
    </row>
    <row r="571" spans="13:13" x14ac:dyDescent="0.4">
      <c r="M571" s="12"/>
    </row>
    <row r="572" spans="13:13" x14ac:dyDescent="0.4">
      <c r="M572" s="12"/>
    </row>
    <row r="573" spans="13:13" x14ac:dyDescent="0.4">
      <c r="M573" s="12"/>
    </row>
    <row r="574" spans="13:13" x14ac:dyDescent="0.4">
      <c r="M574" s="12"/>
    </row>
    <row r="575" spans="13:13" x14ac:dyDescent="0.4">
      <c r="M575" s="12"/>
    </row>
    <row r="576" spans="13:13" x14ac:dyDescent="0.4">
      <c r="M576" s="12"/>
    </row>
    <row r="577" spans="13:13" x14ac:dyDescent="0.4">
      <c r="M577" s="12"/>
    </row>
    <row r="578" spans="13:13" x14ac:dyDescent="0.4">
      <c r="M578" s="12"/>
    </row>
    <row r="579" spans="13:13" x14ac:dyDescent="0.4">
      <c r="M579" s="12"/>
    </row>
    <row r="580" spans="13:13" x14ac:dyDescent="0.4">
      <c r="M580" s="12"/>
    </row>
    <row r="581" spans="13:13" x14ac:dyDescent="0.4">
      <c r="M581" s="12"/>
    </row>
    <row r="582" spans="13:13" x14ac:dyDescent="0.4">
      <c r="M582" s="12"/>
    </row>
    <row r="583" spans="13:13" x14ac:dyDescent="0.4">
      <c r="M583" s="12"/>
    </row>
    <row r="584" spans="13:13" x14ac:dyDescent="0.4">
      <c r="M584" s="12"/>
    </row>
    <row r="585" spans="13:13" x14ac:dyDescent="0.4">
      <c r="M585" s="12"/>
    </row>
    <row r="586" spans="13:13" x14ac:dyDescent="0.4">
      <c r="M586" s="12"/>
    </row>
    <row r="587" spans="13:13" x14ac:dyDescent="0.4">
      <c r="M587" s="12"/>
    </row>
    <row r="588" spans="13:13" x14ac:dyDescent="0.4">
      <c r="M588" s="12"/>
    </row>
    <row r="589" spans="13:13" x14ac:dyDescent="0.4">
      <c r="M589" s="12"/>
    </row>
    <row r="590" spans="13:13" x14ac:dyDescent="0.4">
      <c r="M590" s="12"/>
    </row>
    <row r="591" spans="13:13" x14ac:dyDescent="0.4">
      <c r="M591" s="12"/>
    </row>
    <row r="592" spans="13:13" x14ac:dyDescent="0.4">
      <c r="M592" s="12"/>
    </row>
    <row r="593" spans="13:13" x14ac:dyDescent="0.4">
      <c r="M593" s="12"/>
    </row>
    <row r="594" spans="13:13" x14ac:dyDescent="0.4">
      <c r="M594" s="12"/>
    </row>
    <row r="595" spans="13:13" x14ac:dyDescent="0.4">
      <c r="M595" s="12"/>
    </row>
    <row r="596" spans="13:13" x14ac:dyDescent="0.4">
      <c r="M596" s="12"/>
    </row>
    <row r="597" spans="13:13" x14ac:dyDescent="0.4">
      <c r="M597" s="12"/>
    </row>
    <row r="598" spans="13:13" x14ac:dyDescent="0.4">
      <c r="M598" s="12"/>
    </row>
    <row r="599" spans="13:13" x14ac:dyDescent="0.4">
      <c r="M599" s="12"/>
    </row>
    <row r="600" spans="13:13" x14ac:dyDescent="0.4">
      <c r="M600" s="12"/>
    </row>
    <row r="601" spans="13:13" x14ac:dyDescent="0.4">
      <c r="M601" s="12"/>
    </row>
    <row r="602" spans="13:13" x14ac:dyDescent="0.4">
      <c r="M602" s="12"/>
    </row>
    <row r="603" spans="13:13" x14ac:dyDescent="0.4">
      <c r="M603" s="12"/>
    </row>
    <row r="604" spans="13:13" x14ac:dyDescent="0.4">
      <c r="M604" s="12"/>
    </row>
    <row r="605" spans="13:13" x14ac:dyDescent="0.4">
      <c r="M605" s="12"/>
    </row>
    <row r="606" spans="13:13" x14ac:dyDescent="0.4">
      <c r="M606" s="12"/>
    </row>
    <row r="607" spans="13:13" x14ac:dyDescent="0.4">
      <c r="M607" s="12"/>
    </row>
    <row r="608" spans="13:13" x14ac:dyDescent="0.4">
      <c r="M608" s="12"/>
    </row>
    <row r="609" spans="13:13" x14ac:dyDescent="0.4">
      <c r="M609" s="12"/>
    </row>
    <row r="610" spans="13:13" x14ac:dyDescent="0.4">
      <c r="M610" s="12"/>
    </row>
    <row r="611" spans="13:13" x14ac:dyDescent="0.4">
      <c r="M611" s="12"/>
    </row>
    <row r="612" spans="13:13" x14ac:dyDescent="0.4">
      <c r="M612" s="12"/>
    </row>
    <row r="613" spans="13:13" x14ac:dyDescent="0.4">
      <c r="M613" s="12"/>
    </row>
    <row r="614" spans="13:13" x14ac:dyDescent="0.4">
      <c r="M614" s="12"/>
    </row>
    <row r="615" spans="13:13" x14ac:dyDescent="0.4">
      <c r="M615" s="12"/>
    </row>
    <row r="616" spans="13:13" x14ac:dyDescent="0.4">
      <c r="M616" s="12"/>
    </row>
    <row r="617" spans="13:13" x14ac:dyDescent="0.4">
      <c r="M617" s="12"/>
    </row>
    <row r="618" spans="13:13" x14ac:dyDescent="0.4">
      <c r="M618" s="12"/>
    </row>
    <row r="619" spans="13:13" x14ac:dyDescent="0.4">
      <c r="M619" s="12"/>
    </row>
    <row r="620" spans="13:13" x14ac:dyDescent="0.4">
      <c r="M620" s="12"/>
    </row>
    <row r="621" spans="13:13" x14ac:dyDescent="0.4">
      <c r="M621" s="12"/>
    </row>
    <row r="622" spans="13:13" x14ac:dyDescent="0.4">
      <c r="M622" s="12"/>
    </row>
    <row r="623" spans="13:13" x14ac:dyDescent="0.4">
      <c r="M623" s="12"/>
    </row>
    <row r="624" spans="13:13" x14ac:dyDescent="0.4">
      <c r="M624" s="12"/>
    </row>
    <row r="625" spans="13:13" x14ac:dyDescent="0.4">
      <c r="M625" s="12"/>
    </row>
    <row r="626" spans="13:13" x14ac:dyDescent="0.4">
      <c r="M626" s="12"/>
    </row>
    <row r="627" spans="13:13" x14ac:dyDescent="0.4">
      <c r="M627" s="12"/>
    </row>
    <row r="628" spans="13:13" x14ac:dyDescent="0.4">
      <c r="M628" s="12"/>
    </row>
    <row r="629" spans="13:13" x14ac:dyDescent="0.4">
      <c r="M629" s="12"/>
    </row>
    <row r="630" spans="13:13" x14ac:dyDescent="0.4">
      <c r="M630" s="12"/>
    </row>
    <row r="631" spans="13:13" x14ac:dyDescent="0.4">
      <c r="M631" s="12"/>
    </row>
    <row r="632" spans="13:13" x14ac:dyDescent="0.4">
      <c r="M632" s="12"/>
    </row>
    <row r="633" spans="13:13" x14ac:dyDescent="0.4">
      <c r="M633" s="12"/>
    </row>
    <row r="634" spans="13:13" x14ac:dyDescent="0.4">
      <c r="M634" s="12"/>
    </row>
    <row r="635" spans="13:13" x14ac:dyDescent="0.4">
      <c r="M635" s="12"/>
    </row>
    <row r="636" spans="13:13" x14ac:dyDescent="0.4">
      <c r="M636" s="12"/>
    </row>
    <row r="637" spans="13:13" x14ac:dyDescent="0.4">
      <c r="M637" s="12"/>
    </row>
    <row r="638" spans="13:13" x14ac:dyDescent="0.4">
      <c r="M638" s="12"/>
    </row>
    <row r="639" spans="13:13" x14ac:dyDescent="0.4">
      <c r="M639" s="12"/>
    </row>
    <row r="640" spans="13:13" x14ac:dyDescent="0.4">
      <c r="M640" s="12"/>
    </row>
    <row r="641" spans="13:13" x14ac:dyDescent="0.4">
      <c r="M641" s="12"/>
    </row>
    <row r="642" spans="13:13" x14ac:dyDescent="0.4">
      <c r="M642" s="12"/>
    </row>
    <row r="643" spans="13:13" x14ac:dyDescent="0.4">
      <c r="M643" s="12"/>
    </row>
    <row r="644" spans="13:13" x14ac:dyDescent="0.4">
      <c r="M644" s="12"/>
    </row>
    <row r="645" spans="13:13" x14ac:dyDescent="0.4">
      <c r="M645" s="12"/>
    </row>
    <row r="646" spans="13:13" x14ac:dyDescent="0.4">
      <c r="M646" s="12"/>
    </row>
    <row r="647" spans="13:13" x14ac:dyDescent="0.4">
      <c r="M647" s="12"/>
    </row>
    <row r="648" spans="13:13" x14ac:dyDescent="0.4">
      <c r="M648" s="12"/>
    </row>
    <row r="649" spans="13:13" x14ac:dyDescent="0.4">
      <c r="M649" s="12"/>
    </row>
    <row r="650" spans="13:13" x14ac:dyDescent="0.4">
      <c r="M650" s="12"/>
    </row>
    <row r="651" spans="13:13" x14ac:dyDescent="0.4">
      <c r="M651" s="12"/>
    </row>
    <row r="652" spans="13:13" x14ac:dyDescent="0.4">
      <c r="M652" s="12"/>
    </row>
    <row r="653" spans="13:13" x14ac:dyDescent="0.4">
      <c r="M653" s="12"/>
    </row>
    <row r="654" spans="13:13" x14ac:dyDescent="0.4">
      <c r="M654" s="12"/>
    </row>
    <row r="655" spans="13:13" x14ac:dyDescent="0.4">
      <c r="M655" s="12"/>
    </row>
    <row r="656" spans="13:13" x14ac:dyDescent="0.4">
      <c r="M656" s="12"/>
    </row>
    <row r="657" spans="13:13" x14ac:dyDescent="0.4">
      <c r="M657" s="12"/>
    </row>
    <row r="658" spans="13:13" x14ac:dyDescent="0.4">
      <c r="M658" s="12"/>
    </row>
    <row r="659" spans="13:13" x14ac:dyDescent="0.4">
      <c r="M659" s="12"/>
    </row>
    <row r="660" spans="13:13" x14ac:dyDescent="0.4">
      <c r="M660" s="12"/>
    </row>
    <row r="661" spans="13:13" x14ac:dyDescent="0.4">
      <c r="M661" s="12"/>
    </row>
    <row r="662" spans="13:13" x14ac:dyDescent="0.4">
      <c r="M662" s="12"/>
    </row>
    <row r="663" spans="13:13" x14ac:dyDescent="0.4">
      <c r="M663" s="12"/>
    </row>
    <row r="664" spans="13:13" x14ac:dyDescent="0.4">
      <c r="M664" s="12"/>
    </row>
    <row r="665" spans="13:13" x14ac:dyDescent="0.4">
      <c r="M665" s="12"/>
    </row>
    <row r="666" spans="13:13" x14ac:dyDescent="0.4">
      <c r="M666" s="12"/>
    </row>
    <row r="667" spans="13:13" x14ac:dyDescent="0.4">
      <c r="M667" s="12"/>
    </row>
    <row r="668" spans="13:13" x14ac:dyDescent="0.4">
      <c r="M668" s="12"/>
    </row>
    <row r="669" spans="13:13" x14ac:dyDescent="0.4">
      <c r="M669" s="12"/>
    </row>
    <row r="670" spans="13:13" x14ac:dyDescent="0.4">
      <c r="M670" s="12"/>
    </row>
    <row r="671" spans="13:13" x14ac:dyDescent="0.4">
      <c r="M671" s="12"/>
    </row>
    <row r="672" spans="13:13" x14ac:dyDescent="0.4">
      <c r="M672" s="12"/>
    </row>
    <row r="673" spans="13:13" x14ac:dyDescent="0.4">
      <c r="M673" s="12"/>
    </row>
    <row r="674" spans="13:13" x14ac:dyDescent="0.4">
      <c r="M674" s="12"/>
    </row>
    <row r="675" spans="13:13" x14ac:dyDescent="0.4">
      <c r="M675" s="12"/>
    </row>
    <row r="676" spans="13:13" x14ac:dyDescent="0.4">
      <c r="M676" s="12"/>
    </row>
    <row r="677" spans="13:13" x14ac:dyDescent="0.4">
      <c r="M677" s="12"/>
    </row>
    <row r="678" spans="13:13" x14ac:dyDescent="0.4">
      <c r="M678" s="12"/>
    </row>
    <row r="679" spans="13:13" x14ac:dyDescent="0.4">
      <c r="M679" s="12"/>
    </row>
    <row r="680" spans="13:13" x14ac:dyDescent="0.4">
      <c r="M680" s="12"/>
    </row>
    <row r="681" spans="13:13" x14ac:dyDescent="0.4">
      <c r="M681" s="12"/>
    </row>
    <row r="682" spans="13:13" x14ac:dyDescent="0.4">
      <c r="M682" s="12"/>
    </row>
    <row r="683" spans="13:13" x14ac:dyDescent="0.4">
      <c r="M683" s="12"/>
    </row>
    <row r="684" spans="13:13" x14ac:dyDescent="0.4">
      <c r="M684" s="12"/>
    </row>
    <row r="685" spans="13:13" x14ac:dyDescent="0.4">
      <c r="M685" s="12"/>
    </row>
    <row r="686" spans="13:13" x14ac:dyDescent="0.4">
      <c r="M686" s="12"/>
    </row>
    <row r="687" spans="13:13" x14ac:dyDescent="0.4">
      <c r="M687" s="12"/>
    </row>
    <row r="688" spans="13:13" x14ac:dyDescent="0.4">
      <c r="M688" s="12"/>
    </row>
    <row r="689" spans="13:13" x14ac:dyDescent="0.4">
      <c r="M689" s="12"/>
    </row>
    <row r="690" spans="13:13" x14ac:dyDescent="0.4">
      <c r="M690" s="12"/>
    </row>
    <row r="691" spans="13:13" x14ac:dyDescent="0.4">
      <c r="M691" s="12"/>
    </row>
    <row r="692" spans="13:13" x14ac:dyDescent="0.4">
      <c r="M692" s="12"/>
    </row>
    <row r="693" spans="13:13" x14ac:dyDescent="0.4">
      <c r="M693" s="12"/>
    </row>
    <row r="694" spans="13:13" x14ac:dyDescent="0.4">
      <c r="M694" s="12"/>
    </row>
    <row r="695" spans="13:13" x14ac:dyDescent="0.4">
      <c r="M695" s="12"/>
    </row>
    <row r="696" spans="13:13" x14ac:dyDescent="0.4">
      <c r="M696" s="12"/>
    </row>
    <row r="697" spans="13:13" x14ac:dyDescent="0.4">
      <c r="M697" s="12"/>
    </row>
    <row r="698" spans="13:13" x14ac:dyDescent="0.4">
      <c r="M698" s="12"/>
    </row>
    <row r="699" spans="13:13" x14ac:dyDescent="0.4">
      <c r="M699" s="12"/>
    </row>
    <row r="700" spans="13:13" x14ac:dyDescent="0.4">
      <c r="M700" s="12"/>
    </row>
    <row r="701" spans="13:13" x14ac:dyDescent="0.4">
      <c r="M701" s="12"/>
    </row>
    <row r="702" spans="13:13" x14ac:dyDescent="0.4">
      <c r="M702" s="12"/>
    </row>
    <row r="703" spans="13:13" x14ac:dyDescent="0.4">
      <c r="M703" s="12"/>
    </row>
    <row r="704" spans="13:13" x14ac:dyDescent="0.4">
      <c r="M704" s="12"/>
    </row>
    <row r="705" spans="13:13" x14ac:dyDescent="0.4">
      <c r="M705" s="12"/>
    </row>
    <row r="706" spans="13:13" x14ac:dyDescent="0.4">
      <c r="M706" s="12"/>
    </row>
    <row r="707" spans="13:13" x14ac:dyDescent="0.4">
      <c r="M707" s="12"/>
    </row>
    <row r="708" spans="13:13" x14ac:dyDescent="0.4">
      <c r="M708" s="12"/>
    </row>
    <row r="709" spans="13:13" x14ac:dyDescent="0.4">
      <c r="M709" s="12"/>
    </row>
    <row r="710" spans="13:13" x14ac:dyDescent="0.4">
      <c r="M710" s="12"/>
    </row>
    <row r="711" spans="13:13" x14ac:dyDescent="0.4">
      <c r="M711" s="12"/>
    </row>
    <row r="712" spans="13:13" x14ac:dyDescent="0.4">
      <c r="M712" s="12"/>
    </row>
    <row r="713" spans="13:13" x14ac:dyDescent="0.4">
      <c r="M713" s="12"/>
    </row>
    <row r="714" spans="13:13" x14ac:dyDescent="0.4">
      <c r="M714" s="12"/>
    </row>
    <row r="715" spans="13:13" x14ac:dyDescent="0.4">
      <c r="M715" s="12"/>
    </row>
    <row r="716" spans="13:13" x14ac:dyDescent="0.4">
      <c r="M716" s="12"/>
    </row>
    <row r="717" spans="13:13" x14ac:dyDescent="0.4">
      <c r="M717" s="12"/>
    </row>
    <row r="718" spans="13:13" x14ac:dyDescent="0.4">
      <c r="M718" s="12"/>
    </row>
    <row r="719" spans="13:13" x14ac:dyDescent="0.4">
      <c r="M719" s="12"/>
    </row>
    <row r="720" spans="13:13" x14ac:dyDescent="0.4">
      <c r="M720" s="12"/>
    </row>
    <row r="721" spans="13:13" x14ac:dyDescent="0.4">
      <c r="M721" s="12"/>
    </row>
    <row r="722" spans="13:13" x14ac:dyDescent="0.4">
      <c r="M722" s="12"/>
    </row>
    <row r="723" spans="13:13" x14ac:dyDescent="0.4">
      <c r="M723" s="12"/>
    </row>
    <row r="724" spans="13:13" x14ac:dyDescent="0.4">
      <c r="M724" s="12"/>
    </row>
    <row r="725" spans="13:13" x14ac:dyDescent="0.4">
      <c r="M725" s="12"/>
    </row>
    <row r="726" spans="13:13" x14ac:dyDescent="0.4">
      <c r="M726" s="12"/>
    </row>
    <row r="727" spans="13:13" x14ac:dyDescent="0.4">
      <c r="M727" s="12"/>
    </row>
    <row r="728" spans="13:13" x14ac:dyDescent="0.4">
      <c r="M728" s="12"/>
    </row>
    <row r="729" spans="13:13" x14ac:dyDescent="0.4">
      <c r="M729" s="12"/>
    </row>
    <row r="730" spans="13:13" x14ac:dyDescent="0.4">
      <c r="M730" s="12"/>
    </row>
    <row r="731" spans="13:13" x14ac:dyDescent="0.4">
      <c r="M731" s="12"/>
    </row>
    <row r="732" spans="13:13" x14ac:dyDescent="0.4">
      <c r="M732" s="12"/>
    </row>
    <row r="733" spans="13:13" x14ac:dyDescent="0.4">
      <c r="M733" s="12"/>
    </row>
    <row r="734" spans="13:13" x14ac:dyDescent="0.4">
      <c r="M734" s="12"/>
    </row>
    <row r="735" spans="13:13" x14ac:dyDescent="0.4">
      <c r="M735" s="12"/>
    </row>
    <row r="736" spans="13:13" x14ac:dyDescent="0.4">
      <c r="M736" s="12"/>
    </row>
    <row r="737" spans="13:13" x14ac:dyDescent="0.4">
      <c r="M737" s="12"/>
    </row>
    <row r="738" spans="13:13" x14ac:dyDescent="0.4">
      <c r="M738" s="12"/>
    </row>
    <row r="739" spans="13:13" x14ac:dyDescent="0.4">
      <c r="M739" s="12"/>
    </row>
    <row r="740" spans="13:13" x14ac:dyDescent="0.4">
      <c r="M740" s="12"/>
    </row>
    <row r="741" spans="13:13" x14ac:dyDescent="0.4">
      <c r="M741" s="12"/>
    </row>
    <row r="742" spans="13:13" x14ac:dyDescent="0.4">
      <c r="M742" s="12"/>
    </row>
    <row r="743" spans="13:13" x14ac:dyDescent="0.4">
      <c r="M743" s="12"/>
    </row>
    <row r="744" spans="13:13" x14ac:dyDescent="0.4">
      <c r="M744" s="12"/>
    </row>
    <row r="745" spans="13:13" x14ac:dyDescent="0.4">
      <c r="M745" s="12"/>
    </row>
    <row r="746" spans="13:13" x14ac:dyDescent="0.4">
      <c r="M746" s="12"/>
    </row>
    <row r="747" spans="13:13" x14ac:dyDescent="0.4">
      <c r="M747" s="12"/>
    </row>
    <row r="748" spans="13:13" x14ac:dyDescent="0.4">
      <c r="M748" s="12"/>
    </row>
    <row r="749" spans="13:13" x14ac:dyDescent="0.4">
      <c r="M749" s="12"/>
    </row>
    <row r="750" spans="13:13" x14ac:dyDescent="0.4">
      <c r="M750" s="12"/>
    </row>
    <row r="751" spans="13:13" x14ac:dyDescent="0.4">
      <c r="M751" s="12"/>
    </row>
    <row r="752" spans="13:13" x14ac:dyDescent="0.4">
      <c r="M752" s="12"/>
    </row>
    <row r="753" spans="13:13" x14ac:dyDescent="0.4">
      <c r="M753" s="12"/>
    </row>
    <row r="754" spans="13:13" x14ac:dyDescent="0.4">
      <c r="M754" s="12"/>
    </row>
    <row r="755" spans="13:13" x14ac:dyDescent="0.4">
      <c r="M755" s="12"/>
    </row>
    <row r="756" spans="13:13" x14ac:dyDescent="0.4">
      <c r="M756" s="12"/>
    </row>
    <row r="757" spans="13:13" x14ac:dyDescent="0.4">
      <c r="M757" s="12"/>
    </row>
    <row r="758" spans="13:13" x14ac:dyDescent="0.4">
      <c r="M758" s="12"/>
    </row>
    <row r="759" spans="13:13" x14ac:dyDescent="0.4">
      <c r="M759" s="12"/>
    </row>
    <row r="760" spans="13:13" x14ac:dyDescent="0.4">
      <c r="M760" s="12"/>
    </row>
    <row r="761" spans="13:13" x14ac:dyDescent="0.4">
      <c r="M761" s="12"/>
    </row>
    <row r="762" spans="13:13" x14ac:dyDescent="0.4">
      <c r="M762" s="12"/>
    </row>
    <row r="763" spans="13:13" x14ac:dyDescent="0.4">
      <c r="M763" s="12"/>
    </row>
    <row r="764" spans="13:13" x14ac:dyDescent="0.4">
      <c r="M764" s="12"/>
    </row>
    <row r="765" spans="13:13" x14ac:dyDescent="0.4">
      <c r="M765" s="12"/>
    </row>
    <row r="766" spans="13:13" x14ac:dyDescent="0.4">
      <c r="M766" s="12"/>
    </row>
    <row r="767" spans="13:13" x14ac:dyDescent="0.4">
      <c r="M767" s="12"/>
    </row>
    <row r="768" spans="13:13" x14ac:dyDescent="0.4">
      <c r="M768" s="12"/>
    </row>
    <row r="769" spans="13:13" x14ac:dyDescent="0.4">
      <c r="M769" s="12"/>
    </row>
    <row r="770" spans="13:13" x14ac:dyDescent="0.4">
      <c r="M770" s="12"/>
    </row>
    <row r="771" spans="13:13" x14ac:dyDescent="0.4">
      <c r="M771" s="12"/>
    </row>
    <row r="772" spans="13:13" x14ac:dyDescent="0.4">
      <c r="M772" s="12"/>
    </row>
    <row r="773" spans="13:13" x14ac:dyDescent="0.4">
      <c r="M773" s="12"/>
    </row>
    <row r="774" spans="13:13" x14ac:dyDescent="0.4">
      <c r="M774" s="12"/>
    </row>
    <row r="775" spans="13:13" x14ac:dyDescent="0.4">
      <c r="M775" s="12"/>
    </row>
    <row r="776" spans="13:13" x14ac:dyDescent="0.4">
      <c r="M776" s="12"/>
    </row>
    <row r="777" spans="13:13" x14ac:dyDescent="0.4">
      <c r="M777" s="12"/>
    </row>
    <row r="778" spans="13:13" x14ac:dyDescent="0.4">
      <c r="M778" s="12"/>
    </row>
    <row r="779" spans="13:13" x14ac:dyDescent="0.4">
      <c r="M779" s="12"/>
    </row>
    <row r="780" spans="13:13" x14ac:dyDescent="0.4">
      <c r="M780" s="12"/>
    </row>
    <row r="781" spans="13:13" x14ac:dyDescent="0.4">
      <c r="M781" s="12"/>
    </row>
    <row r="782" spans="13:13" x14ac:dyDescent="0.4">
      <c r="M782" s="12"/>
    </row>
    <row r="783" spans="13:13" x14ac:dyDescent="0.4">
      <c r="M783" s="12"/>
    </row>
    <row r="784" spans="13:13" x14ac:dyDescent="0.4">
      <c r="M784" s="12"/>
    </row>
    <row r="785" spans="13:13" x14ac:dyDescent="0.4">
      <c r="M785" s="12"/>
    </row>
    <row r="786" spans="13:13" x14ac:dyDescent="0.4">
      <c r="M786" s="12"/>
    </row>
    <row r="787" spans="13:13" x14ac:dyDescent="0.4">
      <c r="M787" s="12"/>
    </row>
    <row r="788" spans="13:13" x14ac:dyDescent="0.4">
      <c r="M788" s="12"/>
    </row>
    <row r="789" spans="13:13" x14ac:dyDescent="0.4">
      <c r="M789" s="12"/>
    </row>
    <row r="790" spans="13:13" x14ac:dyDescent="0.4">
      <c r="M790" s="12"/>
    </row>
    <row r="791" spans="13:13" x14ac:dyDescent="0.4">
      <c r="M791" s="12"/>
    </row>
    <row r="792" spans="13:13" x14ac:dyDescent="0.4">
      <c r="M792" s="12"/>
    </row>
    <row r="793" spans="13:13" x14ac:dyDescent="0.4">
      <c r="M793" s="12"/>
    </row>
    <row r="794" spans="13:13" x14ac:dyDescent="0.4">
      <c r="M794" s="12"/>
    </row>
    <row r="795" spans="13:13" x14ac:dyDescent="0.4">
      <c r="M795" s="12"/>
    </row>
    <row r="796" spans="13:13" x14ac:dyDescent="0.4">
      <c r="M796" s="12"/>
    </row>
    <row r="797" spans="13:13" x14ac:dyDescent="0.4">
      <c r="M797" s="12"/>
    </row>
    <row r="798" spans="13:13" x14ac:dyDescent="0.4">
      <c r="M798" s="12"/>
    </row>
    <row r="799" spans="13:13" x14ac:dyDescent="0.4">
      <c r="M799" s="12"/>
    </row>
    <row r="800" spans="13:13" x14ac:dyDescent="0.4">
      <c r="M800" s="12"/>
    </row>
    <row r="801" spans="13:13" x14ac:dyDescent="0.4">
      <c r="M801" s="12"/>
    </row>
    <row r="802" spans="13:13" x14ac:dyDescent="0.4">
      <c r="M802" s="12"/>
    </row>
    <row r="803" spans="13:13" x14ac:dyDescent="0.4">
      <c r="M803" s="12"/>
    </row>
    <row r="804" spans="13:13" x14ac:dyDescent="0.4">
      <c r="M804" s="12"/>
    </row>
    <row r="805" spans="13:13" x14ac:dyDescent="0.4">
      <c r="M805" s="12"/>
    </row>
    <row r="806" spans="13:13" x14ac:dyDescent="0.4">
      <c r="M806" s="12"/>
    </row>
    <row r="807" spans="13:13" x14ac:dyDescent="0.4">
      <c r="M807" s="12"/>
    </row>
    <row r="808" spans="13:13" x14ac:dyDescent="0.4">
      <c r="M808" s="12"/>
    </row>
    <row r="809" spans="13:13" x14ac:dyDescent="0.4">
      <c r="M809" s="12"/>
    </row>
    <row r="810" spans="13:13" x14ac:dyDescent="0.4">
      <c r="M810" s="12"/>
    </row>
    <row r="811" spans="13:13" x14ac:dyDescent="0.4">
      <c r="M811" s="12"/>
    </row>
    <row r="812" spans="13:13" x14ac:dyDescent="0.4">
      <c r="M812" s="12"/>
    </row>
    <row r="813" spans="13:13" x14ac:dyDescent="0.4">
      <c r="M813" s="12"/>
    </row>
    <row r="814" spans="13:13" x14ac:dyDescent="0.4">
      <c r="M814" s="12"/>
    </row>
    <row r="815" spans="13:13" x14ac:dyDescent="0.4">
      <c r="M815" s="12"/>
    </row>
    <row r="816" spans="13:13" x14ac:dyDescent="0.4">
      <c r="M816" s="12"/>
    </row>
    <row r="817" spans="13:13" x14ac:dyDescent="0.4">
      <c r="M817" s="12"/>
    </row>
    <row r="818" spans="13:13" x14ac:dyDescent="0.4">
      <c r="M818" s="12"/>
    </row>
    <row r="819" spans="13:13" x14ac:dyDescent="0.4">
      <c r="M819" s="12"/>
    </row>
    <row r="820" spans="13:13" x14ac:dyDescent="0.4">
      <c r="M820" s="12"/>
    </row>
    <row r="821" spans="13:13" x14ac:dyDescent="0.4">
      <c r="M821" s="12"/>
    </row>
    <row r="822" spans="13:13" x14ac:dyDescent="0.4">
      <c r="M822" s="12"/>
    </row>
    <row r="823" spans="13:13" x14ac:dyDescent="0.4">
      <c r="M823" s="12"/>
    </row>
    <row r="824" spans="13:13" x14ac:dyDescent="0.4">
      <c r="M824" s="12"/>
    </row>
    <row r="825" spans="13:13" x14ac:dyDescent="0.4">
      <c r="M825" s="12"/>
    </row>
    <row r="826" spans="13:13" x14ac:dyDescent="0.4">
      <c r="M826" s="12"/>
    </row>
    <row r="827" spans="13:13" x14ac:dyDescent="0.4">
      <c r="M827" s="12"/>
    </row>
    <row r="828" spans="13:13" x14ac:dyDescent="0.4">
      <c r="M828" s="12"/>
    </row>
    <row r="829" spans="13:13" x14ac:dyDescent="0.4">
      <c r="M829" s="12"/>
    </row>
    <row r="830" spans="13:13" x14ac:dyDescent="0.4">
      <c r="M830" s="12"/>
    </row>
    <row r="831" spans="13:13" x14ac:dyDescent="0.4">
      <c r="M831" s="12"/>
    </row>
    <row r="832" spans="13:13" x14ac:dyDescent="0.4">
      <c r="M832" s="12"/>
    </row>
    <row r="833" spans="13:13" x14ac:dyDescent="0.4">
      <c r="M833" s="12"/>
    </row>
    <row r="834" spans="13:13" x14ac:dyDescent="0.4">
      <c r="M834" s="12"/>
    </row>
    <row r="835" spans="13:13" x14ac:dyDescent="0.4">
      <c r="M835" s="12"/>
    </row>
    <row r="836" spans="13:13" x14ac:dyDescent="0.4">
      <c r="M836" s="12"/>
    </row>
    <row r="837" spans="13:13" x14ac:dyDescent="0.4">
      <c r="M837" s="12"/>
    </row>
    <row r="838" spans="13:13" x14ac:dyDescent="0.4">
      <c r="M838" s="12"/>
    </row>
    <row r="839" spans="13:13" x14ac:dyDescent="0.4">
      <c r="M839" s="12"/>
    </row>
    <row r="840" spans="13:13" x14ac:dyDescent="0.4">
      <c r="M840" s="12"/>
    </row>
    <row r="841" spans="13:13" x14ac:dyDescent="0.4">
      <c r="M841" s="12"/>
    </row>
    <row r="842" spans="13:13" x14ac:dyDescent="0.4">
      <c r="M842" s="12"/>
    </row>
    <row r="843" spans="13:13" x14ac:dyDescent="0.4">
      <c r="M843" s="12"/>
    </row>
    <row r="844" spans="13:13" x14ac:dyDescent="0.4">
      <c r="M844" s="12"/>
    </row>
    <row r="845" spans="13:13" x14ac:dyDescent="0.4">
      <c r="M845" s="12"/>
    </row>
    <row r="846" spans="13:13" x14ac:dyDescent="0.4">
      <c r="M846" s="12"/>
    </row>
    <row r="847" spans="13:13" x14ac:dyDescent="0.4">
      <c r="M847" s="12"/>
    </row>
    <row r="848" spans="13:13" x14ac:dyDescent="0.4">
      <c r="M848" s="12"/>
    </row>
    <row r="849" spans="13:13" x14ac:dyDescent="0.4">
      <c r="M849" s="12"/>
    </row>
    <row r="850" spans="13:13" x14ac:dyDescent="0.4">
      <c r="M850" s="12"/>
    </row>
    <row r="851" spans="13:13" x14ac:dyDescent="0.4">
      <c r="M851" s="12"/>
    </row>
    <row r="852" spans="13:13" x14ac:dyDescent="0.4">
      <c r="M852" s="12"/>
    </row>
    <row r="853" spans="13:13" x14ac:dyDescent="0.4">
      <c r="M853" s="12"/>
    </row>
    <row r="854" spans="13:13" x14ac:dyDescent="0.4">
      <c r="M854" s="12"/>
    </row>
    <row r="855" spans="13:13" x14ac:dyDescent="0.4">
      <c r="M855" s="12"/>
    </row>
    <row r="856" spans="13:13" x14ac:dyDescent="0.4">
      <c r="M856" s="12"/>
    </row>
    <row r="857" spans="13:13" x14ac:dyDescent="0.4">
      <c r="M857" s="12"/>
    </row>
    <row r="858" spans="13:13" x14ac:dyDescent="0.4">
      <c r="M858" s="12"/>
    </row>
    <row r="859" spans="13:13" x14ac:dyDescent="0.4">
      <c r="M859" s="12"/>
    </row>
    <row r="860" spans="13:13" x14ac:dyDescent="0.4">
      <c r="M860" s="12"/>
    </row>
    <row r="861" spans="13:13" x14ac:dyDescent="0.4">
      <c r="M861" s="12"/>
    </row>
    <row r="862" spans="13:13" x14ac:dyDescent="0.4">
      <c r="M862" s="12"/>
    </row>
    <row r="863" spans="13:13" x14ac:dyDescent="0.4">
      <c r="M863" s="12"/>
    </row>
    <row r="864" spans="13:13" x14ac:dyDescent="0.4">
      <c r="M864" s="12"/>
    </row>
    <row r="865" spans="13:13" x14ac:dyDescent="0.4">
      <c r="M865" s="12"/>
    </row>
    <row r="866" spans="13:13" x14ac:dyDescent="0.4">
      <c r="M866" s="12"/>
    </row>
    <row r="867" spans="13:13" x14ac:dyDescent="0.4">
      <c r="M867" s="12"/>
    </row>
  </sheetData>
  <mergeCells count="2">
    <mergeCell ref="A1:B1"/>
    <mergeCell ref="A2:B2"/>
  </mergeCells>
  <phoneticPr fontId="3"/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8453-2434-43F2-AFBA-0AC09467BCB3}">
  <sheetPr>
    <tabColor rgb="FF002060"/>
  </sheetPr>
  <dimension ref="A1:N114"/>
  <sheetViews>
    <sheetView workbookViewId="0">
      <selection activeCell="I20" sqref="I20"/>
    </sheetView>
  </sheetViews>
  <sheetFormatPr defaultRowHeight="18.75" x14ac:dyDescent="0.4"/>
  <cols>
    <col min="1" max="1" width="3.125" style="6" customWidth="1"/>
    <col min="2" max="2" width="14.25" style="6" bestFit="1" customWidth="1"/>
    <col min="3" max="3" width="39" style="6" customWidth="1"/>
    <col min="4" max="4" width="6.625" style="6" customWidth="1"/>
    <col min="5" max="5" width="6.5" style="6" customWidth="1"/>
    <col min="6" max="6" width="11.25" style="6" customWidth="1"/>
    <col min="7" max="7" width="6.25" style="6" customWidth="1"/>
    <col min="8" max="9" width="9" style="6"/>
    <col min="10" max="10" width="50" style="6" customWidth="1"/>
    <col min="11" max="16384" width="9" style="6"/>
  </cols>
  <sheetData>
    <row r="1" spans="1:14" ht="15.75" customHeight="1" x14ac:dyDescent="0.4">
      <c r="A1" s="40" t="s">
        <v>599</v>
      </c>
      <c r="B1" s="34"/>
    </row>
    <row r="2" spans="1:14" ht="15.75" customHeight="1" x14ac:dyDescent="0.4">
      <c r="A2" s="34" t="s">
        <v>600</v>
      </c>
      <c r="B2" s="34"/>
    </row>
    <row r="3" spans="1:14" ht="18.399999999999999" customHeight="1" x14ac:dyDescent="0.4">
      <c r="A3" s="35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7</v>
      </c>
      <c r="G3" s="36" t="s">
        <v>8</v>
      </c>
    </row>
    <row r="4" spans="1:14" ht="18" customHeight="1" x14ac:dyDescent="0.4">
      <c r="A4" s="37">
        <v>1</v>
      </c>
      <c r="B4" s="37" t="str">
        <f>"9784065345122"</f>
        <v>9784065345122</v>
      </c>
      <c r="C4" s="37" t="s">
        <v>322</v>
      </c>
      <c r="D4" s="37" t="s">
        <v>204</v>
      </c>
      <c r="E4" s="37" t="s">
        <v>20</v>
      </c>
      <c r="F4" s="38">
        <v>45309</v>
      </c>
      <c r="G4" s="37">
        <v>1500</v>
      </c>
    </row>
    <row r="5" spans="1:14" ht="18" customHeight="1" x14ac:dyDescent="0.4">
      <c r="A5" s="37">
        <v>2</v>
      </c>
      <c r="B5" s="37" t="str">
        <f>"9784065345115"</f>
        <v>9784065345115</v>
      </c>
      <c r="C5" s="37" t="s">
        <v>323</v>
      </c>
      <c r="D5" s="37" t="s">
        <v>204</v>
      </c>
      <c r="E5" s="37" t="s">
        <v>20</v>
      </c>
      <c r="F5" s="38">
        <v>45309</v>
      </c>
      <c r="G5" s="37">
        <v>1500</v>
      </c>
      <c r="N5" s="39"/>
    </row>
    <row r="6" spans="1:14" ht="18" customHeight="1" x14ac:dyDescent="0.4">
      <c r="A6" s="37">
        <v>3</v>
      </c>
      <c r="B6" s="37" t="str">
        <f>"9784816373695"</f>
        <v>9784816373695</v>
      </c>
      <c r="C6" s="37" t="s">
        <v>196</v>
      </c>
      <c r="D6" s="37" t="s">
        <v>197</v>
      </c>
      <c r="E6" s="37" t="s">
        <v>198</v>
      </c>
      <c r="F6" s="38">
        <v>45035</v>
      </c>
      <c r="G6" s="37">
        <v>1300</v>
      </c>
      <c r="N6" s="39"/>
    </row>
    <row r="7" spans="1:14" ht="18" customHeight="1" x14ac:dyDescent="0.4">
      <c r="A7" s="37">
        <v>4</v>
      </c>
      <c r="B7" s="37" t="str">
        <f>"9784065345085"</f>
        <v>9784065345085</v>
      </c>
      <c r="C7" s="37" t="s">
        <v>326</v>
      </c>
      <c r="D7" s="37" t="s">
        <v>204</v>
      </c>
      <c r="E7" s="37" t="s">
        <v>20</v>
      </c>
      <c r="F7" s="38">
        <v>45309</v>
      </c>
      <c r="G7" s="37">
        <v>1500</v>
      </c>
      <c r="N7" s="39"/>
    </row>
    <row r="8" spans="1:14" ht="18" customHeight="1" x14ac:dyDescent="0.4">
      <c r="A8" s="37">
        <v>5</v>
      </c>
      <c r="B8" s="37" t="str">
        <f>"9784065345108"</f>
        <v>9784065345108</v>
      </c>
      <c r="C8" s="37" t="s">
        <v>325</v>
      </c>
      <c r="D8" s="37" t="s">
        <v>204</v>
      </c>
      <c r="E8" s="37" t="s">
        <v>20</v>
      </c>
      <c r="F8" s="38">
        <v>45309</v>
      </c>
      <c r="G8" s="37">
        <v>1500</v>
      </c>
      <c r="N8" s="39"/>
    </row>
    <row r="9" spans="1:14" ht="18" customHeight="1" x14ac:dyDescent="0.4">
      <c r="A9" s="37">
        <v>6</v>
      </c>
      <c r="B9" s="37" t="str">
        <f>"9784415236599"</f>
        <v>9784415236599</v>
      </c>
      <c r="C9" s="37" t="s">
        <v>199</v>
      </c>
      <c r="D9" s="37" t="s">
        <v>200</v>
      </c>
      <c r="E9" s="37" t="s">
        <v>201</v>
      </c>
      <c r="F9" s="38">
        <v>45040</v>
      </c>
      <c r="G9" s="37">
        <v>1300</v>
      </c>
      <c r="N9" s="39"/>
    </row>
    <row r="10" spans="1:14" ht="18" customHeight="1" x14ac:dyDescent="0.4">
      <c r="A10" s="37">
        <v>7</v>
      </c>
      <c r="B10" s="37" t="str">
        <f>"9784065345061"</f>
        <v>9784065345061</v>
      </c>
      <c r="C10" s="37" t="s">
        <v>324</v>
      </c>
      <c r="D10" s="37" t="s">
        <v>204</v>
      </c>
      <c r="E10" s="37" t="s">
        <v>20</v>
      </c>
      <c r="F10" s="38">
        <v>45309</v>
      </c>
      <c r="G10" s="37">
        <v>1500</v>
      </c>
      <c r="N10" s="39"/>
    </row>
    <row r="11" spans="1:14" ht="18" customHeight="1" x14ac:dyDescent="0.4">
      <c r="A11" s="37">
        <v>8</v>
      </c>
      <c r="B11" s="37" t="str">
        <f>"9784065345092"</f>
        <v>9784065345092</v>
      </c>
      <c r="C11" s="37" t="s">
        <v>327</v>
      </c>
      <c r="D11" s="37" t="s">
        <v>204</v>
      </c>
      <c r="E11" s="37" t="s">
        <v>20</v>
      </c>
      <c r="F11" s="38">
        <v>45309</v>
      </c>
      <c r="G11" s="37">
        <v>1500</v>
      </c>
      <c r="N11" s="39"/>
    </row>
    <row r="12" spans="1:14" ht="18" customHeight="1" x14ac:dyDescent="0.4">
      <c r="A12" s="37">
        <v>9</v>
      </c>
      <c r="B12" s="37" t="str">
        <f>"9784065345078"</f>
        <v>9784065345078</v>
      </c>
      <c r="C12" s="37" t="s">
        <v>328</v>
      </c>
      <c r="D12" s="37" t="s">
        <v>204</v>
      </c>
      <c r="E12" s="37" t="s">
        <v>20</v>
      </c>
      <c r="F12" s="38">
        <v>45309</v>
      </c>
      <c r="G12" s="37">
        <v>1500</v>
      </c>
      <c r="N12" s="39"/>
    </row>
    <row r="13" spans="1:14" ht="18" customHeight="1" x14ac:dyDescent="0.4">
      <c r="A13" s="37">
        <v>10</v>
      </c>
      <c r="B13" s="37" t="str">
        <f>"9784471431198"</f>
        <v>9784471431198</v>
      </c>
      <c r="C13" s="37" t="s">
        <v>205</v>
      </c>
      <c r="D13" s="37" t="s">
        <v>206</v>
      </c>
      <c r="E13" s="37" t="s">
        <v>189</v>
      </c>
      <c r="F13" s="38">
        <v>45260</v>
      </c>
      <c r="G13" s="37">
        <v>1400</v>
      </c>
      <c r="N13" s="39"/>
    </row>
    <row r="14" spans="1:14" ht="18" customHeight="1" x14ac:dyDescent="0.4">
      <c r="A14" s="37">
        <v>11</v>
      </c>
      <c r="B14" s="37" t="str">
        <f>"9784478117958"</f>
        <v>9784478117958</v>
      </c>
      <c r="C14" s="37" t="s">
        <v>207</v>
      </c>
      <c r="D14" s="37" t="s">
        <v>208</v>
      </c>
      <c r="E14" s="37" t="s">
        <v>209</v>
      </c>
      <c r="F14" s="38">
        <v>45056</v>
      </c>
      <c r="G14" s="37">
        <v>1800</v>
      </c>
      <c r="N14" s="39"/>
    </row>
    <row r="15" spans="1:14" ht="18" customHeight="1" x14ac:dyDescent="0.4">
      <c r="A15" s="37">
        <v>12</v>
      </c>
      <c r="B15" s="37" t="str">
        <f>"9784471431181"</f>
        <v>9784471431181</v>
      </c>
      <c r="C15" s="37" t="s">
        <v>221</v>
      </c>
      <c r="D15" s="37" t="s">
        <v>222</v>
      </c>
      <c r="E15" s="37" t="s">
        <v>189</v>
      </c>
      <c r="F15" s="38">
        <v>45260</v>
      </c>
      <c r="G15" s="37">
        <v>1450</v>
      </c>
      <c r="N15" s="39"/>
    </row>
    <row r="16" spans="1:14" ht="18" customHeight="1" x14ac:dyDescent="0.4">
      <c r="A16" s="37">
        <v>13</v>
      </c>
      <c r="B16" s="37" t="str">
        <f>"9784415236582"</f>
        <v>9784415236582</v>
      </c>
      <c r="C16" s="37" t="s">
        <v>211</v>
      </c>
      <c r="D16" s="37" t="s">
        <v>212</v>
      </c>
      <c r="E16" s="37" t="s">
        <v>201</v>
      </c>
      <c r="F16" s="38">
        <v>45041</v>
      </c>
      <c r="G16" s="37">
        <v>1300</v>
      </c>
      <c r="N16" s="39"/>
    </row>
    <row r="17" spans="1:14" ht="18" customHeight="1" x14ac:dyDescent="0.4">
      <c r="A17" s="37">
        <v>14</v>
      </c>
      <c r="B17" s="37" t="str">
        <f>"9784471431280"</f>
        <v>9784471431280</v>
      </c>
      <c r="C17" s="37" t="s">
        <v>331</v>
      </c>
      <c r="D17" s="37" t="s">
        <v>332</v>
      </c>
      <c r="E17" s="37" t="s">
        <v>189</v>
      </c>
      <c r="F17" s="38">
        <v>45260</v>
      </c>
      <c r="G17" s="37">
        <v>1250</v>
      </c>
      <c r="N17" s="39"/>
    </row>
    <row r="18" spans="1:14" ht="18" customHeight="1" x14ac:dyDescent="0.4">
      <c r="A18" s="37">
        <v>15</v>
      </c>
      <c r="B18" s="37" t="str">
        <f>"9784415236728"</f>
        <v>9784415236728</v>
      </c>
      <c r="C18" s="37" t="s">
        <v>225</v>
      </c>
      <c r="D18" s="37" t="s">
        <v>226</v>
      </c>
      <c r="E18" s="37" t="s">
        <v>201</v>
      </c>
      <c r="F18" s="38">
        <v>45041</v>
      </c>
      <c r="G18" s="37">
        <v>1200</v>
      </c>
      <c r="N18" s="39"/>
    </row>
    <row r="19" spans="1:14" ht="18" customHeight="1" x14ac:dyDescent="0.4">
      <c r="A19" s="37">
        <v>16</v>
      </c>
      <c r="B19" s="37" t="str">
        <f>"9784471431051"</f>
        <v>9784471431051</v>
      </c>
      <c r="C19" s="37" t="s">
        <v>333</v>
      </c>
      <c r="D19" s="37" t="s">
        <v>332</v>
      </c>
      <c r="E19" s="37" t="s">
        <v>189</v>
      </c>
      <c r="F19" s="38">
        <v>45260</v>
      </c>
      <c r="G19" s="37">
        <v>1200</v>
      </c>
      <c r="N19" s="39"/>
    </row>
    <row r="20" spans="1:14" ht="18" customHeight="1" x14ac:dyDescent="0.4">
      <c r="A20" s="37">
        <v>17</v>
      </c>
      <c r="B20" s="37" t="str">
        <f>"9784816373718"</f>
        <v>9784816373718</v>
      </c>
      <c r="C20" s="37" t="s">
        <v>210</v>
      </c>
      <c r="D20" s="37" t="s">
        <v>197</v>
      </c>
      <c r="E20" s="37" t="s">
        <v>198</v>
      </c>
      <c r="F20" s="38">
        <v>45036</v>
      </c>
      <c r="G20" s="37">
        <v>1400</v>
      </c>
      <c r="N20" s="39"/>
    </row>
    <row r="21" spans="1:14" ht="18" customHeight="1" x14ac:dyDescent="0.4">
      <c r="A21" s="37">
        <v>18</v>
      </c>
      <c r="B21" s="37" t="str">
        <f>"9784478117965"</f>
        <v>9784478117965</v>
      </c>
      <c r="C21" s="37" t="s">
        <v>215</v>
      </c>
      <c r="D21" s="37" t="s">
        <v>208</v>
      </c>
      <c r="E21" s="37" t="s">
        <v>209</v>
      </c>
      <c r="F21" s="38">
        <v>45056</v>
      </c>
      <c r="G21" s="37">
        <v>1600</v>
      </c>
      <c r="N21" s="39"/>
    </row>
    <row r="22" spans="1:14" ht="18" customHeight="1" x14ac:dyDescent="0.4">
      <c r="A22" s="37">
        <v>19</v>
      </c>
      <c r="B22" s="37" t="str">
        <f>"9784471431068"</f>
        <v>9784471431068</v>
      </c>
      <c r="C22" s="37" t="s">
        <v>219</v>
      </c>
      <c r="D22" s="37" t="s">
        <v>220</v>
      </c>
      <c r="E22" s="37" t="s">
        <v>189</v>
      </c>
      <c r="F22" s="38">
        <v>45260</v>
      </c>
      <c r="G22" s="37">
        <v>1400</v>
      </c>
      <c r="N22" s="39"/>
    </row>
    <row r="23" spans="1:14" ht="18" customHeight="1" x14ac:dyDescent="0.4">
      <c r="A23" s="37">
        <v>20</v>
      </c>
      <c r="B23" s="37" t="str">
        <f>"9784405027626"</f>
        <v>9784405027626</v>
      </c>
      <c r="C23" s="37" t="s">
        <v>556</v>
      </c>
      <c r="D23" s="37" t="s">
        <v>557</v>
      </c>
      <c r="E23" s="37" t="s">
        <v>337</v>
      </c>
      <c r="F23" s="38">
        <v>45301</v>
      </c>
      <c r="G23" s="37">
        <v>1400</v>
      </c>
      <c r="N23" s="39"/>
    </row>
    <row r="24" spans="1:14" ht="18" customHeight="1" x14ac:dyDescent="0.4">
      <c r="A24" s="37">
        <v>21</v>
      </c>
      <c r="B24" s="37" t="str">
        <f>"9784865813913"</f>
        <v>9784865813913</v>
      </c>
      <c r="C24" s="37" t="s">
        <v>216</v>
      </c>
      <c r="D24" s="37" t="s">
        <v>217</v>
      </c>
      <c r="E24" s="37" t="s">
        <v>218</v>
      </c>
      <c r="F24" s="38">
        <v>45084</v>
      </c>
      <c r="G24" s="37">
        <v>1300</v>
      </c>
      <c r="N24" s="39"/>
    </row>
    <row r="25" spans="1:14" ht="18" customHeight="1" x14ac:dyDescent="0.4">
      <c r="A25" s="37">
        <v>22</v>
      </c>
      <c r="B25" s="37" t="str">
        <f>"9784478117989"</f>
        <v>9784478117989</v>
      </c>
      <c r="C25" s="37" t="s">
        <v>223</v>
      </c>
      <c r="D25" s="37" t="s">
        <v>208</v>
      </c>
      <c r="E25" s="37" t="s">
        <v>209</v>
      </c>
      <c r="F25" s="38">
        <v>45056</v>
      </c>
      <c r="G25" s="37">
        <v>1200</v>
      </c>
      <c r="N25" s="39"/>
    </row>
    <row r="26" spans="1:14" ht="18" customHeight="1" x14ac:dyDescent="0.4">
      <c r="A26" s="37">
        <v>23</v>
      </c>
      <c r="B26" s="37" t="str">
        <f>"9784415236827"</f>
        <v>9784415236827</v>
      </c>
      <c r="C26" s="37" t="s">
        <v>213</v>
      </c>
      <c r="D26" s="37" t="s">
        <v>214</v>
      </c>
      <c r="E26" s="37" t="s">
        <v>201</v>
      </c>
      <c r="F26" s="38">
        <v>45076</v>
      </c>
      <c r="G26" s="37">
        <v>1100</v>
      </c>
      <c r="N26" s="39"/>
    </row>
    <row r="27" spans="1:14" ht="18" customHeight="1" x14ac:dyDescent="0.4">
      <c r="A27" s="37">
        <v>24</v>
      </c>
      <c r="B27" s="37" t="str">
        <f>"9784415236841"</f>
        <v>9784415236841</v>
      </c>
      <c r="C27" s="37" t="s">
        <v>558</v>
      </c>
      <c r="D27" s="37" t="s">
        <v>559</v>
      </c>
      <c r="E27" s="37" t="s">
        <v>201</v>
      </c>
      <c r="F27" s="38">
        <v>45076</v>
      </c>
      <c r="G27" s="37">
        <v>1100</v>
      </c>
      <c r="N27" s="39"/>
    </row>
    <row r="28" spans="1:14" ht="18" customHeight="1" x14ac:dyDescent="0.4">
      <c r="A28" s="37">
        <v>25</v>
      </c>
      <c r="B28" s="37" t="str">
        <f>"9784478117972"</f>
        <v>9784478117972</v>
      </c>
      <c r="C28" s="37" t="s">
        <v>560</v>
      </c>
      <c r="D28" s="37" t="s">
        <v>208</v>
      </c>
      <c r="E28" s="37" t="s">
        <v>209</v>
      </c>
      <c r="F28" s="38">
        <v>45056</v>
      </c>
      <c r="G28" s="37">
        <v>1500</v>
      </c>
      <c r="N28" s="39"/>
    </row>
    <row r="29" spans="1:14" ht="18" customHeight="1" x14ac:dyDescent="0.4">
      <c r="A29" s="37">
        <v>26</v>
      </c>
      <c r="B29" s="37" t="str">
        <f>"9784471431204"</f>
        <v>9784471431204</v>
      </c>
      <c r="C29" s="37" t="s">
        <v>334</v>
      </c>
      <c r="D29" s="37" t="s">
        <v>222</v>
      </c>
      <c r="E29" s="37" t="s">
        <v>189</v>
      </c>
      <c r="F29" s="38">
        <v>45260</v>
      </c>
      <c r="G29" s="37">
        <v>1400</v>
      </c>
      <c r="N29" s="39"/>
    </row>
    <row r="30" spans="1:14" ht="18" customHeight="1" x14ac:dyDescent="0.4">
      <c r="A30" s="37">
        <v>27</v>
      </c>
      <c r="B30" s="37" t="str">
        <f>"9784788983625"</f>
        <v>9784788983625</v>
      </c>
      <c r="C30" s="37" t="s">
        <v>561</v>
      </c>
      <c r="D30" s="37" t="s">
        <v>562</v>
      </c>
      <c r="E30" s="37" t="s">
        <v>203</v>
      </c>
      <c r="F30" s="38">
        <v>45280</v>
      </c>
      <c r="G30" s="37">
        <v>1400</v>
      </c>
      <c r="N30" s="39"/>
    </row>
    <row r="31" spans="1:14" ht="18" customHeight="1" x14ac:dyDescent="0.4">
      <c r="A31" s="37">
        <v>28</v>
      </c>
      <c r="B31" s="37" t="str">
        <f>"9784300110447"</f>
        <v>9784300110447</v>
      </c>
      <c r="C31" s="37" t="s">
        <v>563</v>
      </c>
      <c r="D31" s="37" t="s">
        <v>564</v>
      </c>
      <c r="E31" s="37" t="s">
        <v>565</v>
      </c>
      <c r="F31" s="38">
        <v>45308</v>
      </c>
      <c r="G31" s="37">
        <v>1200</v>
      </c>
      <c r="N31" s="39"/>
    </row>
    <row r="32" spans="1:14" ht="18" customHeight="1" x14ac:dyDescent="0.4">
      <c r="A32" s="37">
        <v>29</v>
      </c>
      <c r="B32" s="37" t="str">
        <f>"9784415236636"</f>
        <v>9784415236636</v>
      </c>
      <c r="C32" s="37" t="s">
        <v>566</v>
      </c>
      <c r="D32" s="37" t="s">
        <v>212</v>
      </c>
      <c r="E32" s="37" t="s">
        <v>201</v>
      </c>
      <c r="F32" s="38">
        <v>45041</v>
      </c>
      <c r="G32" s="37">
        <v>600</v>
      </c>
      <c r="N32" s="39"/>
    </row>
    <row r="33" spans="1:14" ht="18" customHeight="1" x14ac:dyDescent="0.4">
      <c r="A33" s="37">
        <v>30</v>
      </c>
      <c r="B33" s="37" t="str">
        <f>"9784798071176"</f>
        <v>9784798071176</v>
      </c>
      <c r="C33" s="37" t="s">
        <v>567</v>
      </c>
      <c r="D33" s="37" t="s">
        <v>568</v>
      </c>
      <c r="E33" s="37" t="s">
        <v>377</v>
      </c>
      <c r="F33" s="38">
        <v>45313</v>
      </c>
      <c r="G33" s="37">
        <v>1500</v>
      </c>
      <c r="N33" s="39"/>
    </row>
    <row r="34" spans="1:14" ht="18" customHeight="1" x14ac:dyDescent="0.4">
      <c r="A34" s="37">
        <v>31</v>
      </c>
      <c r="B34" s="37" t="str">
        <f>"9784415236735"</f>
        <v>9784415236735</v>
      </c>
      <c r="C34" s="37" t="s">
        <v>569</v>
      </c>
      <c r="D34" s="37" t="s">
        <v>200</v>
      </c>
      <c r="E34" s="37" t="s">
        <v>201</v>
      </c>
      <c r="F34" s="38">
        <v>45041</v>
      </c>
      <c r="G34" s="37">
        <v>600</v>
      </c>
      <c r="N34" s="39"/>
    </row>
    <row r="35" spans="1:14" ht="18" customHeight="1" x14ac:dyDescent="0.4">
      <c r="A35" s="37">
        <v>32</v>
      </c>
      <c r="B35" s="37" t="str">
        <f>"9784471431242"</f>
        <v>9784471431242</v>
      </c>
      <c r="C35" s="37" t="s">
        <v>570</v>
      </c>
      <c r="D35" s="37" t="s">
        <v>571</v>
      </c>
      <c r="E35" s="37" t="s">
        <v>189</v>
      </c>
      <c r="F35" s="38">
        <v>45264</v>
      </c>
      <c r="G35" s="37">
        <v>1150</v>
      </c>
      <c r="N35" s="39"/>
    </row>
    <row r="36" spans="1:14" ht="18" customHeight="1" x14ac:dyDescent="0.4">
      <c r="A36" s="37">
        <v>33</v>
      </c>
      <c r="B36" s="37" t="str">
        <f>"9784415236643"</f>
        <v>9784415236643</v>
      </c>
      <c r="C36" s="37" t="s">
        <v>224</v>
      </c>
      <c r="D36" s="37" t="s">
        <v>200</v>
      </c>
      <c r="E36" s="37" t="s">
        <v>201</v>
      </c>
      <c r="F36" s="38">
        <v>45041</v>
      </c>
      <c r="G36" s="37">
        <v>600</v>
      </c>
      <c r="N36" s="39"/>
    </row>
    <row r="37" spans="1:14" ht="18" customHeight="1" x14ac:dyDescent="0.4">
      <c r="A37" s="37">
        <v>34</v>
      </c>
      <c r="B37" s="37" t="str">
        <f>"9784415236629"</f>
        <v>9784415236629</v>
      </c>
      <c r="C37" s="37" t="s">
        <v>329</v>
      </c>
      <c r="D37" s="37" t="s">
        <v>330</v>
      </c>
      <c r="E37" s="37" t="s">
        <v>201</v>
      </c>
      <c r="F37" s="38">
        <v>45041</v>
      </c>
      <c r="G37" s="37">
        <v>600</v>
      </c>
      <c r="N37" s="39"/>
    </row>
    <row r="38" spans="1:14" ht="18" customHeight="1" x14ac:dyDescent="0.4">
      <c r="A38" s="37">
        <v>35</v>
      </c>
      <c r="B38" s="37" t="str">
        <f>"9784415236612"</f>
        <v>9784415236612</v>
      </c>
      <c r="C38" s="37" t="s">
        <v>572</v>
      </c>
      <c r="D38" s="37" t="s">
        <v>200</v>
      </c>
      <c r="E38" s="37" t="s">
        <v>201</v>
      </c>
      <c r="F38" s="38">
        <v>45040</v>
      </c>
      <c r="G38" s="37">
        <v>1300</v>
      </c>
      <c r="N38" s="39"/>
    </row>
    <row r="39" spans="1:14" ht="18" customHeight="1" x14ac:dyDescent="0.4">
      <c r="A39" s="37">
        <v>36</v>
      </c>
      <c r="B39" s="37" t="str">
        <f>"9784471431228"</f>
        <v>9784471431228</v>
      </c>
      <c r="C39" s="37" t="s">
        <v>573</v>
      </c>
      <c r="D39" s="37" t="s">
        <v>222</v>
      </c>
      <c r="E39" s="37" t="s">
        <v>189</v>
      </c>
      <c r="F39" s="38">
        <v>45264</v>
      </c>
      <c r="G39" s="37">
        <v>1400</v>
      </c>
      <c r="N39" s="39"/>
    </row>
    <row r="40" spans="1:14" ht="18" customHeight="1" x14ac:dyDescent="0.4">
      <c r="A40" s="37">
        <v>37</v>
      </c>
      <c r="B40" s="37" t="str">
        <f>"9784471431112"</f>
        <v>9784471431112</v>
      </c>
      <c r="C40" s="37" t="s">
        <v>574</v>
      </c>
      <c r="D40" s="37" t="s">
        <v>332</v>
      </c>
      <c r="E40" s="37" t="s">
        <v>189</v>
      </c>
      <c r="F40" s="38">
        <v>45260</v>
      </c>
      <c r="G40" s="37">
        <v>1300</v>
      </c>
      <c r="N40" s="39"/>
    </row>
    <row r="41" spans="1:14" ht="18" customHeight="1" x14ac:dyDescent="0.4">
      <c r="A41" s="37">
        <v>38</v>
      </c>
      <c r="B41" s="37" t="str">
        <f>"9784415236704"</f>
        <v>9784415236704</v>
      </c>
      <c r="C41" s="37" t="s">
        <v>575</v>
      </c>
      <c r="D41" s="37" t="s">
        <v>330</v>
      </c>
      <c r="E41" s="37" t="s">
        <v>201</v>
      </c>
      <c r="F41" s="38">
        <v>45042</v>
      </c>
      <c r="G41" s="37">
        <v>1300</v>
      </c>
      <c r="N41" s="39"/>
    </row>
    <row r="42" spans="1:14" ht="18" customHeight="1" x14ac:dyDescent="0.4">
      <c r="A42" s="37">
        <v>39</v>
      </c>
      <c r="B42" s="37" t="str">
        <f>"9784479797982"</f>
        <v>9784479797982</v>
      </c>
      <c r="C42" s="37" t="s">
        <v>576</v>
      </c>
      <c r="D42" s="37" t="s">
        <v>206</v>
      </c>
      <c r="E42" s="37" t="s">
        <v>134</v>
      </c>
      <c r="F42" s="38">
        <v>45302</v>
      </c>
      <c r="G42" s="37">
        <v>1400</v>
      </c>
      <c r="N42" s="39"/>
    </row>
    <row r="43" spans="1:14" ht="18" customHeight="1" x14ac:dyDescent="0.4">
      <c r="A43" s="37">
        <v>40</v>
      </c>
      <c r="B43" s="37" t="str">
        <f>"9784415236698"</f>
        <v>9784415236698</v>
      </c>
      <c r="C43" s="37" t="s">
        <v>577</v>
      </c>
      <c r="D43" s="37" t="s">
        <v>200</v>
      </c>
      <c r="E43" s="37" t="s">
        <v>201</v>
      </c>
      <c r="F43" s="38">
        <v>45041</v>
      </c>
      <c r="G43" s="37">
        <v>1300</v>
      </c>
      <c r="N43" s="39"/>
    </row>
    <row r="44" spans="1:14" ht="18" customHeight="1" x14ac:dyDescent="0.4">
      <c r="A44" s="37">
        <v>41</v>
      </c>
      <c r="B44" s="37" t="str">
        <f>"9784788977846"</f>
        <v>9784788977846</v>
      </c>
      <c r="C44" s="37" t="s">
        <v>578</v>
      </c>
      <c r="D44" s="37" t="s">
        <v>579</v>
      </c>
      <c r="E44" s="37" t="s">
        <v>203</v>
      </c>
      <c r="F44" s="38">
        <v>45245</v>
      </c>
      <c r="G44" s="37">
        <v>1300</v>
      </c>
      <c r="N44" s="39"/>
    </row>
    <row r="45" spans="1:14" ht="18" customHeight="1" x14ac:dyDescent="0.4">
      <c r="A45" s="37">
        <v>42</v>
      </c>
      <c r="B45" s="37" t="str">
        <f>"9784788983601"</f>
        <v>9784788983601</v>
      </c>
      <c r="C45" s="37" t="s">
        <v>580</v>
      </c>
      <c r="D45" s="37" t="s">
        <v>562</v>
      </c>
      <c r="E45" s="37" t="s">
        <v>203</v>
      </c>
      <c r="F45" s="38">
        <v>45280</v>
      </c>
      <c r="G45" s="37">
        <v>1300</v>
      </c>
      <c r="N45" s="39"/>
    </row>
    <row r="46" spans="1:14" ht="18" customHeight="1" x14ac:dyDescent="0.4">
      <c r="A46" s="37">
        <v>43</v>
      </c>
      <c r="B46" s="37" t="str">
        <f>"9784415236681"</f>
        <v>9784415236681</v>
      </c>
      <c r="C46" s="37" t="s">
        <v>581</v>
      </c>
      <c r="D46" s="37" t="s">
        <v>200</v>
      </c>
      <c r="E46" s="37" t="s">
        <v>201</v>
      </c>
      <c r="F46" s="38">
        <v>45041</v>
      </c>
      <c r="G46" s="37">
        <v>1200</v>
      </c>
      <c r="N46" s="39"/>
    </row>
    <row r="47" spans="1:14" ht="18" customHeight="1" x14ac:dyDescent="0.4">
      <c r="A47" s="37">
        <v>44</v>
      </c>
      <c r="B47" s="37" t="str">
        <f>"9784415236810"</f>
        <v>9784415236810</v>
      </c>
      <c r="C47" s="37" t="s">
        <v>582</v>
      </c>
      <c r="D47" s="37" t="s">
        <v>583</v>
      </c>
      <c r="E47" s="37" t="s">
        <v>201</v>
      </c>
      <c r="F47" s="38">
        <v>45041</v>
      </c>
      <c r="G47" s="37">
        <v>1500</v>
      </c>
      <c r="N47" s="39"/>
    </row>
    <row r="48" spans="1:14" ht="18" customHeight="1" x14ac:dyDescent="0.4">
      <c r="A48" s="37">
        <v>45</v>
      </c>
      <c r="B48" s="37" t="str">
        <f>"9784788983656"</f>
        <v>9784788983656</v>
      </c>
      <c r="C48" s="37" t="s">
        <v>584</v>
      </c>
      <c r="D48" s="37" t="s">
        <v>585</v>
      </c>
      <c r="E48" s="37" t="s">
        <v>203</v>
      </c>
      <c r="F48" s="38">
        <v>45322</v>
      </c>
      <c r="G48" s="37">
        <v>1600</v>
      </c>
      <c r="N48" s="39"/>
    </row>
    <row r="49" spans="1:14" ht="18" customHeight="1" x14ac:dyDescent="0.4">
      <c r="A49" s="37">
        <v>46</v>
      </c>
      <c r="B49" s="37" t="str">
        <f>"9784471431099"</f>
        <v>9784471431099</v>
      </c>
      <c r="C49" s="37" t="s">
        <v>586</v>
      </c>
      <c r="D49" s="37" t="s">
        <v>587</v>
      </c>
      <c r="E49" s="37" t="s">
        <v>189</v>
      </c>
      <c r="F49" s="38">
        <v>45264</v>
      </c>
      <c r="G49" s="37">
        <v>1300</v>
      </c>
      <c r="N49" s="39"/>
    </row>
    <row r="50" spans="1:14" ht="18" customHeight="1" x14ac:dyDescent="0.4">
      <c r="A50" s="37">
        <v>47</v>
      </c>
      <c r="B50" s="37" t="str">
        <f>"9784300110478"</f>
        <v>9784300110478</v>
      </c>
      <c r="C50" s="37" t="s">
        <v>588</v>
      </c>
      <c r="D50" s="37" t="s">
        <v>222</v>
      </c>
      <c r="E50" s="37" t="s">
        <v>565</v>
      </c>
      <c r="F50" s="38">
        <v>45308</v>
      </c>
      <c r="G50" s="37">
        <v>1200</v>
      </c>
      <c r="N50" s="39"/>
    </row>
    <row r="51" spans="1:14" ht="18" customHeight="1" x14ac:dyDescent="0.4">
      <c r="A51" s="37">
        <v>48</v>
      </c>
      <c r="B51" s="37" t="str">
        <f>"9784471431273"</f>
        <v>9784471431273</v>
      </c>
      <c r="C51" s="37" t="s">
        <v>589</v>
      </c>
      <c r="D51" s="37" t="s">
        <v>590</v>
      </c>
      <c r="E51" s="37" t="s">
        <v>189</v>
      </c>
      <c r="F51" s="38">
        <v>45260</v>
      </c>
      <c r="G51" s="37">
        <v>1100</v>
      </c>
      <c r="N51" s="39"/>
    </row>
    <row r="52" spans="1:14" ht="18" customHeight="1" x14ac:dyDescent="0.4">
      <c r="A52" s="37">
        <v>49</v>
      </c>
      <c r="B52" s="37" t="str">
        <f>"9784479797999"</f>
        <v>9784479797999</v>
      </c>
      <c r="C52" s="37" t="s">
        <v>591</v>
      </c>
      <c r="D52" s="37" t="s">
        <v>206</v>
      </c>
      <c r="E52" s="37" t="s">
        <v>134</v>
      </c>
      <c r="F52" s="38">
        <v>45302</v>
      </c>
      <c r="G52" s="37">
        <v>1500</v>
      </c>
      <c r="N52" s="39"/>
    </row>
    <row r="53" spans="1:14" ht="18" customHeight="1" x14ac:dyDescent="0.4">
      <c r="A53" s="37">
        <v>50</v>
      </c>
      <c r="B53" s="37" t="str">
        <f>"9784415236605"</f>
        <v>9784415236605</v>
      </c>
      <c r="C53" s="37" t="s">
        <v>592</v>
      </c>
      <c r="D53" s="37" t="s">
        <v>200</v>
      </c>
      <c r="E53" s="37" t="s">
        <v>201</v>
      </c>
      <c r="F53" s="38">
        <v>45041</v>
      </c>
      <c r="G53" s="37">
        <v>1300</v>
      </c>
      <c r="N53" s="39"/>
    </row>
    <row r="54" spans="1:14" ht="18" customHeight="1" x14ac:dyDescent="0.4">
      <c r="F54" s="39"/>
      <c r="N54" s="39"/>
    </row>
    <row r="55" spans="1:14" ht="16.5" customHeight="1" x14ac:dyDescent="0.4">
      <c r="A55" s="34" t="s">
        <v>335</v>
      </c>
      <c r="F55" s="39"/>
      <c r="N55" s="39"/>
    </row>
    <row r="56" spans="1:14" ht="16.5" customHeight="1" x14ac:dyDescent="0.4">
      <c r="A56" s="35" t="s">
        <v>1</v>
      </c>
      <c r="B56" s="36" t="s">
        <v>2</v>
      </c>
      <c r="C56" s="36" t="s">
        <v>3</v>
      </c>
      <c r="D56" s="36" t="s">
        <v>4</v>
      </c>
      <c r="E56" s="36" t="s">
        <v>5</v>
      </c>
      <c r="F56" s="36" t="s">
        <v>7</v>
      </c>
      <c r="G56" s="36" t="s">
        <v>8</v>
      </c>
      <c r="N56" s="39"/>
    </row>
    <row r="57" spans="1:14" ht="16.5" customHeight="1" x14ac:dyDescent="0.4">
      <c r="A57" s="37">
        <v>1</v>
      </c>
      <c r="B57" s="37" t="str">
        <f>"9784788977976"</f>
        <v>9784788977976</v>
      </c>
      <c r="C57" s="37" t="s">
        <v>593</v>
      </c>
      <c r="D57" s="37" t="s">
        <v>229</v>
      </c>
      <c r="E57" s="37" t="s">
        <v>203</v>
      </c>
      <c r="F57" s="38">
        <v>45327</v>
      </c>
      <c r="G57" s="37">
        <v>1200</v>
      </c>
      <c r="N57" s="39"/>
    </row>
    <row r="58" spans="1:14" ht="16.5" customHeight="1" x14ac:dyDescent="0.4">
      <c r="A58" s="37">
        <v>2</v>
      </c>
      <c r="B58" s="37" t="str">
        <f>"9784788985339"</f>
        <v>9784788985339</v>
      </c>
      <c r="C58" s="37" t="s">
        <v>594</v>
      </c>
      <c r="D58" s="37" t="s">
        <v>227</v>
      </c>
      <c r="E58" s="37" t="s">
        <v>203</v>
      </c>
      <c r="F58" s="38">
        <v>45337</v>
      </c>
      <c r="G58" s="37">
        <v>1700</v>
      </c>
      <c r="N58" s="39"/>
    </row>
    <row r="59" spans="1:14" ht="16.5" customHeight="1" x14ac:dyDescent="0.4">
      <c r="A59" s="37">
        <v>3</v>
      </c>
      <c r="B59" s="37" t="str">
        <f>"9784788985346"</f>
        <v>9784788985346</v>
      </c>
      <c r="C59" s="37" t="s">
        <v>595</v>
      </c>
      <c r="D59" s="37"/>
      <c r="E59" s="37" t="s">
        <v>203</v>
      </c>
      <c r="F59" s="38">
        <v>45349</v>
      </c>
      <c r="G59" s="37">
        <v>1500</v>
      </c>
      <c r="N59" s="39"/>
    </row>
    <row r="60" spans="1:14" ht="16.5" customHeight="1" x14ac:dyDescent="0.4">
      <c r="A60" s="37">
        <v>4</v>
      </c>
      <c r="B60" s="37" t="str">
        <f>"9784788977983"</f>
        <v>9784788977983</v>
      </c>
      <c r="C60" s="37" t="s">
        <v>596</v>
      </c>
      <c r="D60" s="37" t="s">
        <v>229</v>
      </c>
      <c r="E60" s="37" t="s">
        <v>203</v>
      </c>
      <c r="F60" s="38">
        <v>45324</v>
      </c>
      <c r="G60" s="37">
        <v>1000</v>
      </c>
      <c r="N60" s="39"/>
    </row>
    <row r="61" spans="1:14" ht="16.5" customHeight="1" x14ac:dyDescent="0.4">
      <c r="A61" s="37">
        <v>5</v>
      </c>
      <c r="B61" s="37" t="str">
        <f>"9784910884134"</f>
        <v>9784910884134</v>
      </c>
      <c r="C61" s="37" t="s">
        <v>312</v>
      </c>
      <c r="D61" s="37" t="s">
        <v>313</v>
      </c>
      <c r="E61" s="37" t="s">
        <v>314</v>
      </c>
      <c r="F61" s="38">
        <v>45223</v>
      </c>
      <c r="G61" s="37">
        <v>1700</v>
      </c>
      <c r="N61" s="39"/>
    </row>
    <row r="62" spans="1:14" ht="16.5" customHeight="1" x14ac:dyDescent="0.4">
      <c r="A62" s="37">
        <v>6</v>
      </c>
      <c r="B62" s="37" t="str">
        <f>"9784788937451"</f>
        <v>9784788937451</v>
      </c>
      <c r="C62" s="37" t="s">
        <v>228</v>
      </c>
      <c r="D62" s="37" t="s">
        <v>229</v>
      </c>
      <c r="E62" s="37" t="s">
        <v>203</v>
      </c>
      <c r="F62" s="38">
        <v>45168</v>
      </c>
      <c r="G62" s="37">
        <v>1800</v>
      </c>
      <c r="N62" s="39"/>
    </row>
    <row r="63" spans="1:14" ht="16.5" customHeight="1" x14ac:dyDescent="0.4">
      <c r="A63" s="37">
        <v>7</v>
      </c>
      <c r="B63" s="37" t="str">
        <f>"9784788937482"</f>
        <v>9784788937482</v>
      </c>
      <c r="C63" s="37" t="s">
        <v>237</v>
      </c>
      <c r="D63" s="37" t="s">
        <v>229</v>
      </c>
      <c r="E63" s="37" t="s">
        <v>203</v>
      </c>
      <c r="F63" s="38">
        <v>45182</v>
      </c>
      <c r="G63" s="37">
        <v>1900</v>
      </c>
      <c r="N63" s="39"/>
    </row>
    <row r="64" spans="1:14" ht="16.5" customHeight="1" x14ac:dyDescent="0.4">
      <c r="A64" s="37">
        <v>8</v>
      </c>
      <c r="B64" s="37" t="str">
        <f>"9784788937444"</f>
        <v>9784788937444</v>
      </c>
      <c r="C64" s="37" t="s">
        <v>230</v>
      </c>
      <c r="D64" s="37" t="s">
        <v>229</v>
      </c>
      <c r="E64" s="37" t="s">
        <v>203</v>
      </c>
      <c r="F64" s="38">
        <v>45168</v>
      </c>
      <c r="G64" s="37">
        <v>1800</v>
      </c>
      <c r="N64" s="39"/>
    </row>
    <row r="65" spans="1:14" ht="16.5" customHeight="1" x14ac:dyDescent="0.4">
      <c r="A65" s="37">
        <v>9</v>
      </c>
      <c r="B65" s="37" t="str">
        <f>"9784788934948"</f>
        <v>9784788934948</v>
      </c>
      <c r="C65" s="37" t="s">
        <v>316</v>
      </c>
      <c r="D65" s="37" t="s">
        <v>229</v>
      </c>
      <c r="E65" s="37" t="s">
        <v>203</v>
      </c>
      <c r="F65" s="38">
        <v>45310</v>
      </c>
      <c r="G65" s="37">
        <v>3000</v>
      </c>
      <c r="N65" s="39"/>
    </row>
    <row r="66" spans="1:14" ht="16.5" customHeight="1" x14ac:dyDescent="0.4">
      <c r="A66" s="37">
        <v>10</v>
      </c>
      <c r="B66" s="37" t="str">
        <f>"9784788934931"</f>
        <v>9784788934931</v>
      </c>
      <c r="C66" s="37" t="s">
        <v>315</v>
      </c>
      <c r="D66" s="37" t="s">
        <v>229</v>
      </c>
      <c r="E66" s="37" t="s">
        <v>203</v>
      </c>
      <c r="F66" s="38">
        <v>45310</v>
      </c>
      <c r="G66" s="37">
        <v>3000</v>
      </c>
      <c r="N66" s="39"/>
    </row>
    <row r="67" spans="1:14" ht="16.5" customHeight="1" x14ac:dyDescent="0.4">
      <c r="A67" s="37">
        <v>11</v>
      </c>
      <c r="B67" s="37" t="str">
        <f>"9784788937574"</f>
        <v>9784788937574</v>
      </c>
      <c r="C67" s="37" t="s">
        <v>317</v>
      </c>
      <c r="D67" s="37" t="s">
        <v>229</v>
      </c>
      <c r="E67" s="37" t="s">
        <v>203</v>
      </c>
      <c r="F67" s="38">
        <v>45182</v>
      </c>
      <c r="G67" s="37">
        <v>1900</v>
      </c>
      <c r="N67" s="39"/>
    </row>
    <row r="68" spans="1:14" ht="16.5" customHeight="1" x14ac:dyDescent="0.4">
      <c r="A68" s="37">
        <v>12</v>
      </c>
      <c r="B68" s="37" t="str">
        <f>"9784788937499"</f>
        <v>9784788937499</v>
      </c>
      <c r="C68" s="37" t="s">
        <v>235</v>
      </c>
      <c r="D68" s="37" t="s">
        <v>229</v>
      </c>
      <c r="E68" s="37" t="s">
        <v>203</v>
      </c>
      <c r="F68" s="38">
        <v>45183</v>
      </c>
      <c r="G68" s="37">
        <v>1900</v>
      </c>
      <c r="N68" s="39"/>
    </row>
    <row r="69" spans="1:14" ht="16.5" customHeight="1" x14ac:dyDescent="0.4">
      <c r="A69" s="37">
        <v>13</v>
      </c>
      <c r="B69" s="37" t="str">
        <f>"9784788937468"</f>
        <v>9784788937468</v>
      </c>
      <c r="C69" s="37" t="s">
        <v>231</v>
      </c>
      <c r="D69" s="37" t="s">
        <v>229</v>
      </c>
      <c r="E69" s="37" t="s">
        <v>203</v>
      </c>
      <c r="F69" s="38">
        <v>45168</v>
      </c>
      <c r="G69" s="37">
        <v>1800</v>
      </c>
      <c r="N69" s="39"/>
    </row>
    <row r="70" spans="1:14" ht="16.5" customHeight="1" x14ac:dyDescent="0.4">
      <c r="A70" s="37">
        <v>14</v>
      </c>
      <c r="B70" s="37" t="str">
        <f>"9784788937505"</f>
        <v>9784788937505</v>
      </c>
      <c r="C70" s="37" t="s">
        <v>232</v>
      </c>
      <c r="D70" s="37" t="s">
        <v>229</v>
      </c>
      <c r="E70" s="37" t="s">
        <v>203</v>
      </c>
      <c r="F70" s="38">
        <v>45190</v>
      </c>
      <c r="G70" s="37">
        <v>1900</v>
      </c>
      <c r="N70" s="39"/>
    </row>
    <row r="71" spans="1:14" ht="16.5" customHeight="1" x14ac:dyDescent="0.4">
      <c r="A71" s="37">
        <v>15</v>
      </c>
      <c r="B71" s="37" t="str">
        <f>"9784788937611"</f>
        <v>9784788937611</v>
      </c>
      <c r="C71" s="37" t="s">
        <v>597</v>
      </c>
      <c r="D71" s="37" t="s">
        <v>229</v>
      </c>
      <c r="E71" s="37" t="s">
        <v>203</v>
      </c>
      <c r="F71" s="38">
        <v>45252</v>
      </c>
      <c r="G71" s="37">
        <v>1900</v>
      </c>
      <c r="N71" s="39"/>
    </row>
    <row r="72" spans="1:14" ht="16.5" customHeight="1" x14ac:dyDescent="0.4">
      <c r="A72" s="37">
        <v>16</v>
      </c>
      <c r="B72" s="37" t="str">
        <f>"9784788937475"</f>
        <v>9784788937475</v>
      </c>
      <c r="C72" s="37" t="s">
        <v>236</v>
      </c>
      <c r="D72" s="37" t="s">
        <v>229</v>
      </c>
      <c r="E72" s="37" t="s">
        <v>203</v>
      </c>
      <c r="F72" s="38">
        <v>45182</v>
      </c>
      <c r="G72" s="37">
        <v>1900</v>
      </c>
      <c r="N72" s="39"/>
    </row>
    <row r="73" spans="1:14" ht="16.5" customHeight="1" x14ac:dyDescent="0.4">
      <c r="A73" s="37">
        <v>17</v>
      </c>
      <c r="B73" s="37" t="str">
        <f>"9784788937536"</f>
        <v>9784788937536</v>
      </c>
      <c r="C73" s="37" t="s">
        <v>241</v>
      </c>
      <c r="D73" s="37" t="s">
        <v>229</v>
      </c>
      <c r="E73" s="37" t="s">
        <v>203</v>
      </c>
      <c r="F73" s="38">
        <v>45222</v>
      </c>
      <c r="G73" s="37">
        <v>1900</v>
      </c>
      <c r="N73" s="39"/>
    </row>
    <row r="74" spans="1:14" ht="16.5" customHeight="1" x14ac:dyDescent="0.4">
      <c r="A74" s="37">
        <v>18</v>
      </c>
      <c r="B74" s="37" t="str">
        <f>"9784788934887"</f>
        <v>9784788934887</v>
      </c>
      <c r="C74" s="37" t="s">
        <v>240</v>
      </c>
      <c r="D74" s="37" t="s">
        <v>229</v>
      </c>
      <c r="E74" s="37" t="s">
        <v>203</v>
      </c>
      <c r="F74" s="38">
        <v>45217</v>
      </c>
      <c r="G74" s="37">
        <v>3500</v>
      </c>
      <c r="N74" s="39"/>
    </row>
    <row r="75" spans="1:14" ht="16.5" customHeight="1" x14ac:dyDescent="0.4">
      <c r="A75" s="37">
        <v>19</v>
      </c>
      <c r="B75" s="37" t="str">
        <f>"9784788985322"</f>
        <v>9784788985322</v>
      </c>
      <c r="C75" s="37" t="s">
        <v>311</v>
      </c>
      <c r="D75" s="37"/>
      <c r="E75" s="37" t="s">
        <v>203</v>
      </c>
      <c r="F75" s="38">
        <v>45315</v>
      </c>
      <c r="G75" s="37">
        <v>1500</v>
      </c>
      <c r="N75" s="39"/>
    </row>
    <row r="76" spans="1:14" ht="16.5" customHeight="1" x14ac:dyDescent="0.4">
      <c r="A76" s="37">
        <v>20</v>
      </c>
      <c r="B76" s="37" t="str">
        <f>"9784788937413"</f>
        <v>9784788937413</v>
      </c>
      <c r="C76" s="37" t="s">
        <v>238</v>
      </c>
      <c r="D76" s="37" t="s">
        <v>229</v>
      </c>
      <c r="E76" s="37" t="s">
        <v>203</v>
      </c>
      <c r="F76" s="38">
        <v>45173</v>
      </c>
      <c r="G76" s="37">
        <v>1800</v>
      </c>
      <c r="N76" s="39"/>
    </row>
    <row r="77" spans="1:14" ht="16.5" customHeight="1" x14ac:dyDescent="0.4">
      <c r="A77" s="37">
        <v>21</v>
      </c>
      <c r="B77" s="37" t="str">
        <f>"9784788937420"</f>
        <v>9784788937420</v>
      </c>
      <c r="C77" s="37" t="s">
        <v>239</v>
      </c>
      <c r="D77" s="37" t="s">
        <v>229</v>
      </c>
      <c r="E77" s="37" t="s">
        <v>203</v>
      </c>
      <c r="F77" s="38">
        <v>45173</v>
      </c>
      <c r="G77" s="37">
        <v>1800</v>
      </c>
      <c r="N77" s="39"/>
    </row>
    <row r="78" spans="1:14" ht="16.5" customHeight="1" x14ac:dyDescent="0.4">
      <c r="A78" s="37">
        <v>22</v>
      </c>
      <c r="B78" s="37" t="str">
        <f>"9784788952003"</f>
        <v>9784788952003</v>
      </c>
      <c r="C78" s="37" t="s">
        <v>320</v>
      </c>
      <c r="D78" s="37" t="s">
        <v>313</v>
      </c>
      <c r="E78" s="37" t="s">
        <v>203</v>
      </c>
      <c r="F78" s="38">
        <v>45280</v>
      </c>
      <c r="G78" s="37">
        <v>1400</v>
      </c>
      <c r="N78" s="39"/>
    </row>
    <row r="79" spans="1:14" ht="16.5" customHeight="1" x14ac:dyDescent="0.4">
      <c r="A79" s="37">
        <v>23</v>
      </c>
      <c r="B79" s="37" t="str">
        <f>"9784788934917"</f>
        <v>9784788934917</v>
      </c>
      <c r="C79" s="37" t="s">
        <v>233</v>
      </c>
      <c r="D79" s="37" t="s">
        <v>229</v>
      </c>
      <c r="E79" s="37" t="s">
        <v>203</v>
      </c>
      <c r="F79" s="38">
        <v>45266</v>
      </c>
      <c r="G79" s="37">
        <v>3000</v>
      </c>
    </row>
    <row r="80" spans="1:14" ht="16.5" customHeight="1" x14ac:dyDescent="0.4">
      <c r="A80" s="37">
        <v>24</v>
      </c>
      <c r="B80" s="37" t="str">
        <f>"9784788937550"</f>
        <v>9784788937550</v>
      </c>
      <c r="C80" s="37" t="s">
        <v>321</v>
      </c>
      <c r="D80" s="37" t="s">
        <v>229</v>
      </c>
      <c r="E80" s="37" t="s">
        <v>203</v>
      </c>
      <c r="F80" s="38">
        <v>45216</v>
      </c>
      <c r="G80" s="37">
        <v>1900</v>
      </c>
    </row>
    <row r="81" spans="1:14" ht="16.5" customHeight="1" x14ac:dyDescent="0.4">
      <c r="A81" s="37">
        <v>25</v>
      </c>
      <c r="B81" s="37" t="str">
        <f>"9784788937529"</f>
        <v>9784788937529</v>
      </c>
      <c r="C81" s="37" t="s">
        <v>242</v>
      </c>
      <c r="D81" s="37" t="s">
        <v>229</v>
      </c>
      <c r="E81" s="37" t="s">
        <v>203</v>
      </c>
      <c r="F81" s="38">
        <v>45245</v>
      </c>
      <c r="G81" s="37">
        <v>1900</v>
      </c>
      <c r="N81" s="39"/>
    </row>
    <row r="82" spans="1:14" ht="16.5" customHeight="1" x14ac:dyDescent="0.4">
      <c r="A82" s="37">
        <v>26</v>
      </c>
      <c r="B82" s="37" t="str">
        <f>"9784788937581"</f>
        <v>9784788937581</v>
      </c>
      <c r="C82" s="37" t="s">
        <v>234</v>
      </c>
      <c r="D82" s="37" t="s">
        <v>229</v>
      </c>
      <c r="E82" s="37" t="s">
        <v>203</v>
      </c>
      <c r="F82" s="38">
        <v>45222</v>
      </c>
      <c r="G82" s="37">
        <v>1900</v>
      </c>
      <c r="N82" s="39"/>
    </row>
    <row r="83" spans="1:14" ht="16.5" customHeight="1" x14ac:dyDescent="0.4">
      <c r="A83" s="37">
        <v>27</v>
      </c>
      <c r="B83" s="37" t="str">
        <f>"9784788937543"</f>
        <v>9784788937543</v>
      </c>
      <c r="C83" s="37" t="s">
        <v>318</v>
      </c>
      <c r="D83" s="37" t="s">
        <v>229</v>
      </c>
      <c r="E83" s="37" t="s">
        <v>203</v>
      </c>
      <c r="F83" s="38">
        <v>45245</v>
      </c>
      <c r="G83" s="37">
        <v>1900</v>
      </c>
      <c r="N83" s="39"/>
    </row>
    <row r="84" spans="1:14" ht="16.5" customHeight="1" x14ac:dyDescent="0.4">
      <c r="A84" s="37">
        <v>28</v>
      </c>
      <c r="B84" s="37" t="str">
        <f>"9784788934924"</f>
        <v>9784788934924</v>
      </c>
      <c r="C84" s="37" t="s">
        <v>319</v>
      </c>
      <c r="D84" s="37" t="s">
        <v>229</v>
      </c>
      <c r="E84" s="37" t="s">
        <v>203</v>
      </c>
      <c r="F84" s="38">
        <v>45315</v>
      </c>
      <c r="G84" s="37">
        <v>3500</v>
      </c>
      <c r="N84" s="39"/>
    </row>
    <row r="85" spans="1:14" ht="16.5" customHeight="1" x14ac:dyDescent="0.4">
      <c r="A85" s="37">
        <v>29</v>
      </c>
      <c r="B85" s="37" t="str">
        <f>"9784788985308"</f>
        <v>9784788985308</v>
      </c>
      <c r="C85" s="37" t="s">
        <v>202</v>
      </c>
      <c r="D85" s="37"/>
      <c r="E85" s="37" t="s">
        <v>203</v>
      </c>
      <c r="F85" s="38">
        <v>45265</v>
      </c>
      <c r="G85" s="37">
        <v>2000</v>
      </c>
      <c r="N85" s="39"/>
    </row>
    <row r="86" spans="1:14" ht="16.5" customHeight="1" x14ac:dyDescent="0.4">
      <c r="A86" s="37">
        <v>30</v>
      </c>
      <c r="B86" s="37" t="str">
        <f>"9784788985261"</f>
        <v>9784788985261</v>
      </c>
      <c r="C86" s="37" t="s">
        <v>598</v>
      </c>
      <c r="D86" s="37"/>
      <c r="E86" s="37" t="s">
        <v>203</v>
      </c>
      <c r="F86" s="38">
        <v>45082</v>
      </c>
      <c r="G86" s="37">
        <v>1600</v>
      </c>
      <c r="N86" s="39"/>
    </row>
    <row r="87" spans="1:14" x14ac:dyDescent="0.4">
      <c r="F87" s="39"/>
      <c r="N87" s="39"/>
    </row>
    <row r="88" spans="1:14" x14ac:dyDescent="0.4">
      <c r="A88" s="34" t="s">
        <v>601</v>
      </c>
      <c r="F88" s="39"/>
      <c r="N88" s="39"/>
    </row>
    <row r="89" spans="1:14" x14ac:dyDescent="0.4">
      <c r="A89" s="41" t="s">
        <v>1</v>
      </c>
      <c r="B89" s="42" t="s">
        <v>2</v>
      </c>
      <c r="C89" s="42" t="s">
        <v>3</v>
      </c>
      <c r="D89" s="42" t="s">
        <v>4</v>
      </c>
      <c r="E89" s="42" t="s">
        <v>5</v>
      </c>
      <c r="F89" s="42" t="s">
        <v>7</v>
      </c>
      <c r="G89" s="42" t="s">
        <v>8</v>
      </c>
      <c r="N89" s="39"/>
    </row>
    <row r="90" spans="1:14" x14ac:dyDescent="0.4">
      <c r="A90" s="37">
        <v>1</v>
      </c>
      <c r="B90" s="37" t="s">
        <v>602</v>
      </c>
      <c r="C90" s="37" t="s">
        <v>603</v>
      </c>
      <c r="D90" s="37" t="s">
        <v>632</v>
      </c>
      <c r="E90" s="37" t="s">
        <v>632</v>
      </c>
      <c r="F90" s="14">
        <v>45173</v>
      </c>
      <c r="G90" s="13">
        <v>1500</v>
      </c>
      <c r="N90" s="39"/>
    </row>
    <row r="91" spans="1:14" x14ac:dyDescent="0.4">
      <c r="A91" s="37">
        <v>2</v>
      </c>
      <c r="B91" s="37" t="s">
        <v>604</v>
      </c>
      <c r="C91" s="37" t="s">
        <v>605</v>
      </c>
      <c r="D91" s="37" t="s">
        <v>632</v>
      </c>
      <c r="E91" s="37" t="s">
        <v>632</v>
      </c>
      <c r="F91" s="14">
        <v>45173</v>
      </c>
      <c r="G91" s="13">
        <v>1500</v>
      </c>
      <c r="N91" s="39"/>
    </row>
    <row r="92" spans="1:14" x14ac:dyDescent="0.4">
      <c r="A92" s="37">
        <v>3</v>
      </c>
      <c r="B92" s="37" t="s">
        <v>606</v>
      </c>
      <c r="C92" s="37" t="s">
        <v>607</v>
      </c>
      <c r="D92" s="37" t="s">
        <v>632</v>
      </c>
      <c r="E92" s="37" t="s">
        <v>632</v>
      </c>
      <c r="F92" s="14">
        <v>45174</v>
      </c>
      <c r="G92" s="13">
        <v>1500</v>
      </c>
      <c r="N92" s="39"/>
    </row>
    <row r="93" spans="1:14" x14ac:dyDescent="0.4">
      <c r="A93" s="37">
        <v>4</v>
      </c>
      <c r="B93" s="37" t="s">
        <v>608</v>
      </c>
      <c r="C93" s="37" t="s">
        <v>609</v>
      </c>
      <c r="D93" s="37" t="s">
        <v>632</v>
      </c>
      <c r="E93" s="37" t="s">
        <v>632</v>
      </c>
      <c r="F93" s="14">
        <v>45173</v>
      </c>
      <c r="G93" s="13">
        <v>1500</v>
      </c>
      <c r="N93" s="39"/>
    </row>
    <row r="94" spans="1:14" x14ac:dyDescent="0.4">
      <c r="A94" s="37">
        <v>5</v>
      </c>
      <c r="B94" s="37" t="s">
        <v>610</v>
      </c>
      <c r="C94" s="37" t="s">
        <v>611</v>
      </c>
      <c r="D94" s="37" t="s">
        <v>632</v>
      </c>
      <c r="E94" s="37" t="s">
        <v>632</v>
      </c>
      <c r="F94" s="14">
        <v>45173</v>
      </c>
      <c r="G94" s="13">
        <v>1500</v>
      </c>
      <c r="N94" s="39"/>
    </row>
    <row r="95" spans="1:14" x14ac:dyDescent="0.4">
      <c r="A95" s="37">
        <v>6</v>
      </c>
      <c r="B95" s="37" t="s">
        <v>612</v>
      </c>
      <c r="C95" s="37" t="s">
        <v>613</v>
      </c>
      <c r="D95" s="37" t="s">
        <v>632</v>
      </c>
      <c r="E95" s="37" t="s">
        <v>632</v>
      </c>
      <c r="F95" s="14">
        <v>45173</v>
      </c>
      <c r="G95" s="13">
        <v>1500</v>
      </c>
      <c r="N95" s="39"/>
    </row>
    <row r="96" spans="1:14" x14ac:dyDescent="0.4">
      <c r="A96" s="37">
        <v>7</v>
      </c>
      <c r="B96" s="37" t="s">
        <v>614</v>
      </c>
      <c r="C96" s="37" t="s">
        <v>615</v>
      </c>
      <c r="D96" s="37" t="s">
        <v>633</v>
      </c>
      <c r="E96" s="37" t="s">
        <v>634</v>
      </c>
      <c r="F96" s="14">
        <v>45203</v>
      </c>
      <c r="G96" s="13">
        <v>1800</v>
      </c>
      <c r="N96" s="39"/>
    </row>
    <row r="97" spans="1:14" x14ac:dyDescent="0.4">
      <c r="A97" s="37">
        <v>8</v>
      </c>
      <c r="B97" s="37" t="s">
        <v>616</v>
      </c>
      <c r="C97" s="37" t="s">
        <v>617</v>
      </c>
      <c r="D97" s="37" t="s">
        <v>229</v>
      </c>
      <c r="E97" s="37" t="s">
        <v>203</v>
      </c>
      <c r="F97" s="14">
        <v>45168</v>
      </c>
      <c r="G97" s="13">
        <v>1200</v>
      </c>
      <c r="N97" s="39"/>
    </row>
    <row r="98" spans="1:14" x14ac:dyDescent="0.4">
      <c r="A98" s="37">
        <v>9</v>
      </c>
      <c r="B98" s="37" t="s">
        <v>618</v>
      </c>
      <c r="C98" s="37" t="s">
        <v>619</v>
      </c>
      <c r="D98" s="37" t="s">
        <v>633</v>
      </c>
      <c r="E98" s="37" t="s">
        <v>634</v>
      </c>
      <c r="F98" s="14">
        <v>45203</v>
      </c>
      <c r="G98" s="13">
        <v>1800</v>
      </c>
      <c r="N98" s="39"/>
    </row>
    <row r="99" spans="1:14" x14ac:dyDescent="0.4">
      <c r="A99" s="37">
        <v>10</v>
      </c>
      <c r="B99" s="37" t="s">
        <v>620</v>
      </c>
      <c r="C99" s="37" t="s">
        <v>621</v>
      </c>
      <c r="D99" s="37" t="s">
        <v>632</v>
      </c>
      <c r="E99" s="37" t="s">
        <v>632</v>
      </c>
      <c r="F99" s="14">
        <v>45173</v>
      </c>
      <c r="G99" s="13">
        <v>1100</v>
      </c>
      <c r="N99" s="39"/>
    </row>
    <row r="100" spans="1:14" x14ac:dyDescent="0.4">
      <c r="A100" s="37">
        <v>11</v>
      </c>
      <c r="B100" s="37" t="s">
        <v>622</v>
      </c>
      <c r="C100" s="37" t="s">
        <v>623</v>
      </c>
      <c r="D100" s="37" t="s">
        <v>633</v>
      </c>
      <c r="E100" s="37" t="s">
        <v>634</v>
      </c>
      <c r="F100" s="14">
        <v>45203</v>
      </c>
      <c r="G100" s="13">
        <v>1800</v>
      </c>
      <c r="N100" s="39"/>
    </row>
    <row r="101" spans="1:14" x14ac:dyDescent="0.4">
      <c r="A101" s="37">
        <v>12</v>
      </c>
      <c r="B101" s="37" t="s">
        <v>624</v>
      </c>
      <c r="C101" s="37" t="s">
        <v>625</v>
      </c>
      <c r="D101" s="37" t="s">
        <v>632</v>
      </c>
      <c r="E101" s="37" t="s">
        <v>632</v>
      </c>
      <c r="F101" s="14">
        <v>45282</v>
      </c>
      <c r="G101" s="13">
        <v>2000</v>
      </c>
      <c r="N101" s="39"/>
    </row>
    <row r="102" spans="1:14" x14ac:dyDescent="0.4">
      <c r="A102" s="37">
        <v>13</v>
      </c>
      <c r="B102" s="37" t="s">
        <v>626</v>
      </c>
      <c r="C102" s="37" t="s">
        <v>627</v>
      </c>
      <c r="D102" s="37" t="s">
        <v>632</v>
      </c>
      <c r="E102" s="37" t="s">
        <v>632</v>
      </c>
      <c r="F102" s="14">
        <v>45173</v>
      </c>
      <c r="G102" s="13">
        <v>1100</v>
      </c>
      <c r="N102" s="39"/>
    </row>
    <row r="103" spans="1:14" x14ac:dyDescent="0.4">
      <c r="A103" s="37">
        <v>14</v>
      </c>
      <c r="B103" s="37" t="s">
        <v>628</v>
      </c>
      <c r="C103" s="37" t="s">
        <v>629</v>
      </c>
      <c r="D103" s="37" t="s">
        <v>633</v>
      </c>
      <c r="E103" s="37" t="s">
        <v>634</v>
      </c>
      <c r="F103" s="14">
        <v>45203</v>
      </c>
      <c r="G103" s="13">
        <v>1900</v>
      </c>
      <c r="N103" s="39"/>
    </row>
    <row r="104" spans="1:14" x14ac:dyDescent="0.4">
      <c r="A104" s="37">
        <v>15</v>
      </c>
      <c r="B104" s="37" t="s">
        <v>630</v>
      </c>
      <c r="C104" s="37" t="s">
        <v>631</v>
      </c>
      <c r="D104" s="37" t="s">
        <v>633</v>
      </c>
      <c r="E104" s="37" t="s">
        <v>634</v>
      </c>
      <c r="F104" s="14">
        <v>45202</v>
      </c>
      <c r="G104" s="13">
        <v>2100</v>
      </c>
      <c r="N104" s="39"/>
    </row>
    <row r="105" spans="1:14" x14ac:dyDescent="0.4">
      <c r="G105" s="39"/>
      <c r="N105" s="39"/>
    </row>
    <row r="106" spans="1:14" x14ac:dyDescent="0.4">
      <c r="G106" s="39"/>
      <c r="N106" s="39"/>
    </row>
    <row r="107" spans="1:14" x14ac:dyDescent="0.4">
      <c r="G107" s="39"/>
      <c r="N107" s="39"/>
    </row>
    <row r="108" spans="1:14" x14ac:dyDescent="0.4">
      <c r="G108" s="39"/>
      <c r="N108" s="39"/>
    </row>
    <row r="109" spans="1:14" x14ac:dyDescent="0.4">
      <c r="G109" s="39"/>
      <c r="N109" s="39"/>
    </row>
    <row r="110" spans="1:14" x14ac:dyDescent="0.4">
      <c r="G110" s="39"/>
      <c r="N110" s="39"/>
    </row>
    <row r="111" spans="1:14" x14ac:dyDescent="0.4">
      <c r="G111" s="39"/>
      <c r="N111" s="39"/>
    </row>
    <row r="112" spans="1:14" x14ac:dyDescent="0.4">
      <c r="G112" s="39"/>
      <c r="N112" s="39"/>
    </row>
    <row r="113" spans="7:14" x14ac:dyDescent="0.4">
      <c r="G113" s="39"/>
      <c r="N113" s="39"/>
    </row>
    <row r="114" spans="7:14" x14ac:dyDescent="0.4">
      <c r="N114" s="39"/>
    </row>
  </sheetData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文芸一般2004年ベスト</vt:lpstr>
      <vt:lpstr>語学書2004年2月ベスト</vt:lpstr>
      <vt:lpstr>就職書2004年2月ベスト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重松 理恵</dc:creator>
  <cp:lastModifiedBy>和則 藤田</cp:lastModifiedBy>
  <cp:lastPrinted>2024-03-02T09:53:50Z</cp:lastPrinted>
  <dcterms:created xsi:type="dcterms:W3CDTF">2023-06-01T09:54:50Z</dcterms:created>
  <dcterms:modified xsi:type="dcterms:W3CDTF">2024-03-05T00:44:02Z</dcterms:modified>
</cp:coreProperties>
</file>