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藤田和則\分野別ベストセラー\分野別ベストセラー2024年3月\アップ用\"/>
    </mc:Choice>
  </mc:AlternateContent>
  <xr:revisionPtr revIDLastSave="0" documentId="13_ncr:1_{D7DC33BF-7369-48DC-96FE-CA80820CEA00}" xr6:coauthVersionLast="47" xr6:coauthVersionMax="47" xr10:uidLastSave="{00000000-0000-0000-0000-000000000000}"/>
  <bookViews>
    <workbookView xWindow="1410" yWindow="90" windowWidth="25500" windowHeight="15345" xr2:uid="{887DDA1D-EED5-42A7-A7F5-3C089EB516E3}"/>
  </bookViews>
  <sheets>
    <sheet name="文芸一般ベスト2024年3月" sheetId="3" r:id="rId1"/>
    <sheet name="語学書ベスト2024年3月" sheetId="6" r:id="rId2"/>
    <sheet name="就職書ベスト2024年3月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1" i="7" l="1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5" i="6"/>
  <c r="B64" i="6"/>
  <c r="B63" i="6"/>
  <c r="B62" i="6"/>
  <c r="B61" i="6"/>
  <c r="B60" i="6"/>
  <c r="B59" i="6"/>
  <c r="B58" i="6"/>
  <c r="B57" i="6"/>
  <c r="B56" i="6"/>
  <c r="B55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</calcChain>
</file>

<file path=xl/sharedStrings.xml><?xml version="1.0" encoding="utf-8"?>
<sst xmlns="http://schemas.openxmlformats.org/spreadsheetml/2006/main" count="987" uniqueCount="551">
  <si>
    <t>系</t>
    <rPh sb="0" eb="1">
      <t>ケイ</t>
    </rPh>
    <phoneticPr fontId="2"/>
  </si>
  <si>
    <t>順</t>
    <phoneticPr fontId="2"/>
  </si>
  <si>
    <t>ISBN</t>
    <phoneticPr fontId="2"/>
  </si>
  <si>
    <t>書名</t>
    <phoneticPr fontId="2"/>
  </si>
  <si>
    <t>著者</t>
    <phoneticPr fontId="2"/>
  </si>
  <si>
    <t>出版社</t>
    <phoneticPr fontId="2"/>
  </si>
  <si>
    <t>Ｃ分類</t>
    <phoneticPr fontId="2"/>
  </si>
  <si>
    <t>出版年月</t>
  </si>
  <si>
    <t>本体</t>
    <phoneticPr fontId="2"/>
  </si>
  <si>
    <t>新潮社</t>
  </si>
  <si>
    <t>筑摩書房</t>
  </si>
  <si>
    <t>朝日新聞出版</t>
  </si>
  <si>
    <t>日文小説</t>
  </si>
  <si>
    <t>岩波書店</t>
  </si>
  <si>
    <t>外文小説</t>
  </si>
  <si>
    <t>東野圭吾</t>
  </si>
  <si>
    <t>文藝春秋</t>
  </si>
  <si>
    <t>早川書房</t>
  </si>
  <si>
    <t>凪良ゆう</t>
  </si>
  <si>
    <t>講談社</t>
  </si>
  <si>
    <t>中央公論新社</t>
  </si>
  <si>
    <t>宝島社</t>
  </si>
  <si>
    <t>集英社</t>
  </si>
  <si>
    <t>日文評論</t>
  </si>
  <si>
    <t>双葉社</t>
  </si>
  <si>
    <t>森見登美彦</t>
  </si>
  <si>
    <t>光文社</t>
  </si>
  <si>
    <t>ＫＡＤＯＫＡＷＡ</t>
  </si>
  <si>
    <t>芸術総記</t>
  </si>
  <si>
    <t>総記</t>
  </si>
  <si>
    <t>ＮＨＫ出版</t>
  </si>
  <si>
    <t>文芸一般</t>
    <rPh sb="0" eb="4">
      <t>ブンゲイイッパン</t>
    </rPh>
    <phoneticPr fontId="2"/>
  </si>
  <si>
    <t>汝、星のごとく</t>
  </si>
  <si>
    <t>小川哲</t>
  </si>
  <si>
    <t>外文・他</t>
  </si>
  <si>
    <t>晶文社</t>
  </si>
  <si>
    <t>変な絵</t>
  </si>
  <si>
    <t>雨穴</t>
  </si>
  <si>
    <t>家事</t>
  </si>
  <si>
    <t>あなたが誰かを殺した</t>
  </si>
  <si>
    <t>変な家</t>
  </si>
  <si>
    <t>飛鳥新社</t>
  </si>
  <si>
    <t>草思社</t>
  </si>
  <si>
    <t>青山美智子</t>
  </si>
  <si>
    <t>続窓ぎわのトットちゃん</t>
  </si>
  <si>
    <t>黒柳徹子</t>
  </si>
  <si>
    <t>君が手にするはずだった黄金について</t>
  </si>
  <si>
    <t>フランスの高校生が学んでいる哲学の教科書</t>
  </si>
  <si>
    <t>シャルル・ペパン</t>
  </si>
  <si>
    <t>幻冬舎</t>
  </si>
  <si>
    <t>音楽舞踊</t>
  </si>
  <si>
    <t>旺文社</t>
  </si>
  <si>
    <t>実践ＩＥＬＴＳ英単語３５００</t>
  </si>
  <si>
    <t>内宮慶一</t>
  </si>
  <si>
    <t>ＩＥＬＴＳブリティッシュ・カウンシル公認問題集</t>
  </si>
  <si>
    <t>ブリティッシュ・カウンシル</t>
  </si>
  <si>
    <t>実践ＩＥＬＴＳ技能別問題集リスニング</t>
  </si>
  <si>
    <t>松園保則</t>
  </si>
  <si>
    <t>ＩＥＬＴＳブリティッシュ・カウンシル公認本番形式問題３回分</t>
  </si>
  <si>
    <t>実践ＩＥＬＴＳ技能別問題集リーディング</t>
  </si>
  <si>
    <t>河野太一</t>
  </si>
  <si>
    <t>林功</t>
  </si>
  <si>
    <t>ベレ出版</t>
  </si>
  <si>
    <t>植田一三</t>
  </si>
  <si>
    <t>語研</t>
  </si>
  <si>
    <t>ＴＯＥＦＬテスト英単語３８００</t>
  </si>
  <si>
    <t>神部孝</t>
  </si>
  <si>
    <t>新・最強のＴＯＥＦＬ　ｉＢＴ入門</t>
  </si>
  <si>
    <t>上原雅子</t>
  </si>
  <si>
    <t>コスモピア</t>
  </si>
  <si>
    <t>ポール・ワーデン</t>
  </si>
  <si>
    <t>アルク（千代田区）</t>
  </si>
  <si>
    <t>はじめてのＴＯＥＦＬテスト完全対策</t>
  </si>
  <si>
    <t>ＴＯＥＦＬテストリーディング問題２７０</t>
  </si>
  <si>
    <t>田中真紀子</t>
  </si>
  <si>
    <t>はじめてのＴＯＥＦＬ　ＩＴＰテスト完全対策</t>
  </si>
  <si>
    <t>島崎美登里</t>
  </si>
  <si>
    <t>ＴＯＥＦＬテストリスニング問題</t>
  </si>
  <si>
    <t>喜田慶文</t>
  </si>
  <si>
    <t>ジャパンタイムズ</t>
  </si>
  <si>
    <t>コミック</t>
  </si>
  <si>
    <t>変な家　２</t>
  </si>
  <si>
    <t>「差別」のしくみ</t>
  </si>
  <si>
    <t>木村草太</t>
  </si>
  <si>
    <t>大学教授こそこそ日記</t>
  </si>
  <si>
    <t>多井学</t>
  </si>
  <si>
    <t>三五館シンシャ</t>
  </si>
  <si>
    <t>小学館</t>
  </si>
  <si>
    <t>フランスの高校生が学んでいる１０人の哲学者</t>
  </si>
  <si>
    <t>朝日出版社</t>
  </si>
  <si>
    <t>諸芸娯楽</t>
  </si>
  <si>
    <t>因果推論の科学</t>
  </si>
  <si>
    <t>ジューディア・パール</t>
  </si>
  <si>
    <t>世界一流エンジニアの思考法</t>
  </si>
  <si>
    <t>牛尾剛</t>
  </si>
  <si>
    <t>青土社</t>
  </si>
  <si>
    <t>大和書房</t>
  </si>
  <si>
    <t>青弓社</t>
  </si>
  <si>
    <t>日経ＢＰ</t>
  </si>
  <si>
    <t>宮島未奈</t>
  </si>
  <si>
    <t>情報科学</t>
  </si>
  <si>
    <t>IELTS</t>
    <phoneticPr fontId="2"/>
  </si>
  <si>
    <t>TOEFL</t>
    <phoneticPr fontId="2"/>
  </si>
  <si>
    <t>公式ＴＯＥＩＣ　Ｌｉｓｔｅｎｉｎｇ　＆　Ｒｅａｄｉｎｇ問題集　１０</t>
  </si>
  <si>
    <t>Ｅｄｕｃａｔｉｏｎａｌ　Ｔｅｓｔｉｎｇ</t>
  </si>
  <si>
    <t>国際ビジネスコミュニケーション協会</t>
  </si>
  <si>
    <t>ＴＯＥＩＣ　Ｌ＆Ｒ　ＴＥＳＴ出る単特急金のフレーズ</t>
  </si>
  <si>
    <t>ＴＥＸ加藤</t>
  </si>
  <si>
    <t>１駅１題ＴＯＥＩＣ　Ｌ＆Ｒ　ＴＥＳＴ文法特急</t>
  </si>
  <si>
    <t>花田徹也</t>
  </si>
  <si>
    <t>はじめて受けるＴＯＥＩＣ　Ｌ＆Ｒテスト全パート完全攻略</t>
  </si>
  <si>
    <t>小石裕子</t>
  </si>
  <si>
    <t>ＴＯＥＩＣ　Ｌ＆Ｒ　ＴＥＳＴ出る単特急銀のフレーズ</t>
  </si>
  <si>
    <t>公式ＴＯＥＩＣ　Ｌｉｓｔｅｎｉｎｇ　＆　Ｒｅａｄｉｎｇ　問題集　９</t>
  </si>
  <si>
    <t>ＴＯＥＩＣ　Ｌ＆Ｒ　ＴＥＳＴ出る単特急金の１０００問</t>
  </si>
  <si>
    <t>公式ＴＯＥＩＣ　Ｌｉｓｔｅｎｉｎｇ　＆　Ｒｅａｄｉｎｇ　トレーニングリーディ　２</t>
  </si>
  <si>
    <t>ＴＯＥＩＣ　Ｌ＆Ｒ　ＴＥＳＴ出る単特急金のセンテンス</t>
  </si>
  <si>
    <t>ＴＯＥＩＣ　Ｌ＆Ｒ　ＴＥＳＴ出る問特急金の文法</t>
  </si>
  <si>
    <t>公式ＴＯＥＩＣ　Ｌｉｓｔｅｎｉｎｇ　＆　Ｒｅａｄｉｎｇ　トレーニングリスニン　２</t>
  </si>
  <si>
    <t>ＴＯＥＩＣ　Ｌ＆Ｒ　ＴＥＳＴ出る単特急金の熟語</t>
  </si>
  <si>
    <t>２カ月で攻略ＴＯＥＩＣ　Ｌ＆Ｒテスト７３０点！</t>
  </si>
  <si>
    <t>横本勝也</t>
  </si>
  <si>
    <t>公式ＴＯＥＩＣ　Ｌｉｓｔｅｎｉｎｇ　＆　Ｒｅａｄｉｎｇ問題集　８</t>
  </si>
  <si>
    <t>３週間で攻略ＴＯＥＩＣ　Ｌ＆Ｒテスト７３０点！</t>
  </si>
  <si>
    <t>小山克明</t>
  </si>
  <si>
    <t>ＣｈａｔＧＰＴ翻訳術　新ＡＩ時代の超英語スキルブック</t>
  </si>
  <si>
    <t>山田優（翻訳）</t>
  </si>
  <si>
    <t>ＴＯＥＩＣ　Ｌ＆Ｒテスト究極の模試６００問＋</t>
  </si>
  <si>
    <t>ヒロ前田</t>
  </si>
  <si>
    <t>１駅１題ＴＯＥＩＣ　Ｌ＆Ｒ　ＴＥＳＴ読解特急</t>
  </si>
  <si>
    <t>神崎正哉</t>
  </si>
  <si>
    <t>公式ＴＯＥＩＣ　Ｌｉｓｔｅｎｉｎｇ　＆　Ｒｅａｄｉｎｇ　６５０＋</t>
  </si>
  <si>
    <t>ＥＴＳ</t>
  </si>
  <si>
    <t>公式ＴＯＥＩＣ　Ｌｉｓｔｅｎｉｎｇ　＆　Ｒｅａｄｉｎｇ　８００＋</t>
  </si>
  <si>
    <t>ＴＯＥＩＣ　Ｌ＆Ｒ　ＴＥＳＴ　５分間特急超集中リスニング</t>
  </si>
  <si>
    <t>八島晶</t>
  </si>
  <si>
    <t>ＴＯＥＩＣ　Ｌ＆Ｒテスト全パート完全攻略８００点＋</t>
  </si>
  <si>
    <t>スリーエーネットワーク</t>
  </si>
  <si>
    <t>研究社</t>
  </si>
  <si>
    <t>アカデミック・フレーズバンク　そのまま使える！構文２００・文例１９００</t>
  </si>
  <si>
    <t>ジョン・モーリー</t>
  </si>
  <si>
    <t>どんどん話すための瞬間英作文トレーニング</t>
  </si>
  <si>
    <t>森沢洋介</t>
  </si>
  <si>
    <t>高橋書店</t>
  </si>
  <si>
    <t>読解のための上級英文法</t>
  </si>
  <si>
    <t>田上芳彦</t>
  </si>
  <si>
    <t>２カ月で攻略　ＴＯＥＩＣ　Ｌ＆Ｒ　テスト９００点！</t>
  </si>
  <si>
    <t>天満嗣雄</t>
  </si>
  <si>
    <t>史上最強ＳＰＩ＆テストセンター超実戦問題集　２０２５最新版</t>
  </si>
  <si>
    <t>オフィス海</t>
  </si>
  <si>
    <t>ナツメ社</t>
  </si>
  <si>
    <t>最新最強のＳＰＩクリア問題集　’２５年版</t>
  </si>
  <si>
    <t>成美堂出版編集部</t>
  </si>
  <si>
    <t>成美堂出版</t>
  </si>
  <si>
    <t>国立大学法人等職員採用試験攻略ブック　６年度</t>
  </si>
  <si>
    <t>実務教育出版</t>
  </si>
  <si>
    <t>ＳＰＩノートの会</t>
  </si>
  <si>
    <t>最新！ＳＰＩ３完全版　’２６</t>
  </si>
  <si>
    <t>柳本新二</t>
  </si>
  <si>
    <t>絶対内定　２０２５</t>
  </si>
  <si>
    <t>杉村太郎</t>
  </si>
  <si>
    <t>ダイヤモンド社</t>
  </si>
  <si>
    <t>史上最強ＳＰＩ＆テストセンター１７００題　２０２５最新版</t>
  </si>
  <si>
    <t>最新最強のＣＡＢ・ＧＡＢ超速解法　’２５年版</t>
  </si>
  <si>
    <t>?橋二美夫</t>
  </si>
  <si>
    <t>スピード攻略Ｗｅｂテスト玉手箱　’２５年版</t>
  </si>
  <si>
    <t>笹森貴之</t>
  </si>
  <si>
    <t>絶対内定　エントリーシート・履歴書　２０２５</t>
  </si>
  <si>
    <t>就活必修！１週間でできる自己分析　２０２５</t>
  </si>
  <si>
    <t>坪田まり子</t>
  </si>
  <si>
    <t>さくら舎</t>
  </si>
  <si>
    <t>大手・人気企業突破ＳＰＩ３問題集≪完全版≫　’２６</t>
  </si>
  <si>
    <t>ＳＰＩ３対策研究所</t>
  </si>
  <si>
    <t>内定者はこう書いた！エントリーシート・履歴書・志望動機・自己ＰＲ完全版　’２６</t>
  </si>
  <si>
    <t>坂本直文</t>
  </si>
  <si>
    <t>絶対内定　面接の質問　２０２５</t>
  </si>
  <si>
    <t>就職試験これだけ覚える面接・エントリーシート　’２５年版</t>
  </si>
  <si>
    <t>最新最強の面接対策　’２５年版</t>
  </si>
  <si>
    <t>小林常秋</t>
  </si>
  <si>
    <t>受験ジャーナル編集部</t>
  </si>
  <si>
    <t>公務員試験新スーパー過去問ゼミ７　数的推理</t>
  </si>
  <si>
    <t>資格試験研究会</t>
  </si>
  <si>
    <t>公務員試験新スーパー過去問ゼミ７　判断推理</t>
  </si>
  <si>
    <t>公務員試験新スーパー過去問ゼミ７　文章理解・資料解釈</t>
  </si>
  <si>
    <t>国家一般職［大卒］専門試験過去問５００　２０２５年度版</t>
  </si>
  <si>
    <t>公務員試験新スーパー過去問ゼミ７　憲法</t>
  </si>
  <si>
    <t>公務員試験新スーパー過去問ゼミ７　社会科学</t>
  </si>
  <si>
    <t>公務員試験新スーパー過去問ゼミ７　人文科学</t>
  </si>
  <si>
    <t>国家総合職教養試験過去問５００　２０２５年度版</t>
  </si>
  <si>
    <t>公務員試験新スーパー過去問ゼミ７　政治学</t>
  </si>
  <si>
    <t>英語学習関連</t>
    <rPh sb="0" eb="2">
      <t>エイゴ</t>
    </rPh>
    <rPh sb="2" eb="4">
      <t>ガクシュウ</t>
    </rPh>
    <rPh sb="4" eb="6">
      <t>カンレン</t>
    </rPh>
    <phoneticPr fontId="2"/>
  </si>
  <si>
    <t>東京都同情塔</t>
  </si>
  <si>
    <t>九段理江</t>
  </si>
  <si>
    <t>八月の御所グラウンド</t>
  </si>
  <si>
    <t>万城目学</t>
  </si>
  <si>
    <t>シャーロック・ホームズの凱旋</t>
  </si>
  <si>
    <t>ファラオの密室</t>
  </si>
  <si>
    <t>白川尚史</t>
  </si>
  <si>
    <t>大規模言語モデルは新たな知能か</t>
  </si>
  <si>
    <t>岡野原大輔</t>
  </si>
  <si>
    <t>朝日キーワード　２０２５</t>
  </si>
  <si>
    <t>戦争語彙集</t>
  </si>
  <si>
    <t>オスタップ・スリヴィンスキー</t>
  </si>
  <si>
    <t>ブラック・ショーマンと覚醒する女たち</t>
  </si>
  <si>
    <t>成瀬は信じた道をいく</t>
  </si>
  <si>
    <t>朝日キーワード就職　２０２５</t>
  </si>
  <si>
    <t>善と悪の生物学　上</t>
  </si>
  <si>
    <t>ロバート・Ｍ・サポルスキー</t>
  </si>
  <si>
    <t>年鑑雑誌</t>
  </si>
  <si>
    <t>法政大学出版局</t>
  </si>
  <si>
    <t>こんな世の中に誰がした？</t>
  </si>
  <si>
    <t>上野千鶴子（社会学）</t>
  </si>
  <si>
    <t>密航のち洗濯</t>
  </si>
  <si>
    <t>宋恵媛</t>
  </si>
  <si>
    <t>柏書房</t>
  </si>
  <si>
    <t>調べる技術</t>
  </si>
  <si>
    <t>小林昌樹</t>
  </si>
  <si>
    <t>皓星社</t>
  </si>
  <si>
    <t>アスク出版</t>
  </si>
  <si>
    <t>ＴＯＥＩＣ　Ｌ＆Ｒ　ＴＥＳＴはじめから超特急　金のパッケージ</t>
  </si>
  <si>
    <t>公式ＴＯＥＩＣ　Ｌｉｓｔｅｎｉｎｇ　＆　Ｒｅａｄｉｎｇ問題集　１</t>
  </si>
  <si>
    <t>ＴＯＥＩＣ　Ｌ＆Ｒテスト精選模試リスニング　３</t>
  </si>
  <si>
    <t>中村紳一郎</t>
  </si>
  <si>
    <t>ＴＯＥＦＬ　ＴＥＳＴ必須英単語５６００</t>
  </si>
  <si>
    <t>ＴＯＥＦＬテスト英熟語７００</t>
  </si>
  <si>
    <t>ＡＩ英語革命</t>
  </si>
  <si>
    <t>谷口恵子</t>
  </si>
  <si>
    <t>リチェンジ</t>
  </si>
  <si>
    <t>寺本康之の小論文バイブル　２０２５</t>
  </si>
  <si>
    <t>寺本康之</t>
  </si>
  <si>
    <t>エクシア出版</t>
  </si>
  <si>
    <t>地方上級教養試験過去問５００　２０２５年度版</t>
  </si>
  <si>
    <t>地方上級専門試験過去問５００　２０２５年度版</t>
  </si>
  <si>
    <t>公務員試験新スーパー過去問ゼミ７　ミクロ経済学</t>
  </si>
  <si>
    <t>公務員試験新スーパー過去問ゼミ７　行政学</t>
  </si>
  <si>
    <t>国家専門職［大卒］教養・専門試験過去問５００　２０２５年度版</t>
  </si>
  <si>
    <t>公務員試験寺本康之の面接回答大全　２０２５年度版</t>
  </si>
  <si>
    <t>公務員試験新スーパー過去問ゼミ７　社会学</t>
  </si>
  <si>
    <t>これが本当のＳＰＩ３だ！　２０２６年度版</t>
  </si>
  <si>
    <t>これが本当のＷｅｂテストだ！　１　２０２６年度版</t>
  </si>
  <si>
    <t>これが本当のＳＰＩ３テストセンターだ！　２０２６年度版</t>
  </si>
  <si>
    <t>これが本当のＣＡＢ・ＧＡＢだ！　２０２６年度版</t>
  </si>
  <si>
    <t>これが本当のＷｅｂテストだ！　２　２０２６年度版</t>
  </si>
  <si>
    <t>これが本当のＷｅｂテストだ！　３　２０２６年度版</t>
  </si>
  <si>
    <t>これが本当のＳＣＯＡだ！　２０２６年度版</t>
  </si>
  <si>
    <t>就職試験これだけ覚えるＳＰＩ高得点のコツ　’２５年版</t>
  </si>
  <si>
    <t>阪東恭一</t>
  </si>
  <si>
    <t>７日でできる！ＳＰＩ必勝トレーニング　’２６</t>
  </si>
  <si>
    <t>就職対策研究会</t>
  </si>
  <si>
    <t>５日でできる！ＷＥＢテスト玉手箱必勝トレーニング　’２６</t>
  </si>
  <si>
    <t>内定者はこう話した！面接・自己ＰＲ・志望動機完全版　’２６</t>
  </si>
  <si>
    <t>【語学】</t>
    <rPh sb="1" eb="3">
      <t>ゴガク</t>
    </rPh>
    <phoneticPr fontId="2"/>
  </si>
  <si>
    <t>新星出版社</t>
  </si>
  <si>
    <t>イ・イクフン語学院</t>
  </si>
  <si>
    <t>英語冠詞ドリル</t>
  </si>
  <si>
    <t>遠田和子</t>
  </si>
  <si>
    <t>最新英語論文によく使う表現基本編</t>
  </si>
  <si>
    <t>?村耕二</t>
  </si>
  <si>
    <t>創元社</t>
  </si>
  <si>
    <t>ひつじ書房</t>
  </si>
  <si>
    <t>教養あるアメリカ人が必ず読んでいる英米文学４２選</t>
  </si>
  <si>
    <t>ジェームス・Ｍ．バーダマン</t>
  </si>
  <si>
    <t>極めろ！ＴＯＥＦＬ　ｉＢＴテストスピーキング・ライティング解答力</t>
  </si>
  <si>
    <t>山内勇樹</t>
  </si>
  <si>
    <t>完全攻略！ＴＯＥＦＬ　ＩＴＰテスト模試４回分</t>
  </si>
  <si>
    <t>ＴＯＥＦＬテスト集中攻略リスニング</t>
  </si>
  <si>
    <t>トフルゼミナール</t>
  </si>
  <si>
    <t>テイエス企画</t>
  </si>
  <si>
    <t>ＴＯＥＦＬ　ｉＢＴテスト本番模試</t>
  </si>
  <si>
    <t>Ｊリサーチ出版</t>
  </si>
  <si>
    <t>実践ＩＥＬＴＳ技能別問題集ライティング</t>
  </si>
  <si>
    <t>ＩＥＬＴＳライティング徹底攻略</t>
  </si>
  <si>
    <t>阿部智里</t>
  </si>
  <si>
    <t>恩田陸</t>
  </si>
  <si>
    <t>津村記久子</t>
  </si>
  <si>
    <t>夏川草介</t>
  </si>
  <si>
    <t>面倒なことはＣｈａｔＧＰＴにやらせよう</t>
  </si>
  <si>
    <t>カレーちゃん</t>
  </si>
  <si>
    <t>成瀬は天下を取りにいく</t>
  </si>
  <si>
    <t>最新版論文の教室</t>
  </si>
  <si>
    <t>戸田山和久</t>
  </si>
  <si>
    <t>読書アンケート　２０２３</t>
  </si>
  <si>
    <t>みすず書房</t>
  </si>
  <si>
    <t>星を編む</t>
  </si>
  <si>
    <t>ともぐい</t>
  </si>
  <si>
    <t>河?秋子</t>
  </si>
  <si>
    <t>水車小屋のネネ</t>
  </si>
  <si>
    <t>毎日新聞出版</t>
  </si>
  <si>
    <t>スピノザの診察室</t>
  </si>
  <si>
    <t>水鈴社</t>
  </si>
  <si>
    <t>レーエンデ国物語</t>
  </si>
  <si>
    <t>多崎礼</t>
  </si>
  <si>
    <t>西洋古典名言名句集</t>
  </si>
  <si>
    <t>西洋古典叢書編集部</t>
  </si>
  <si>
    <t>京都大学学術出版会</t>
  </si>
  <si>
    <t>黄色い家</t>
  </si>
  <si>
    <t>川上未映子</t>
  </si>
  <si>
    <t>人口は未来を語る</t>
  </si>
  <si>
    <t>ポール・モーランド</t>
  </si>
  <si>
    <t>リカバリー・カバヒコ</t>
  </si>
  <si>
    <t>生成ＡＩ推し技大全　ＣｈａｔＧＰＴ＋主要ＡＩ　活用アイデア１００選</t>
  </si>
  <si>
    <t>田口和裕</t>
  </si>
  <si>
    <t>インプレス</t>
  </si>
  <si>
    <t>ＲＩＴＵＡＬ</t>
  </si>
  <si>
    <t>ディミトリス・クシガラタス</t>
  </si>
  <si>
    <t>１９世紀イタリア・フランス音楽史</t>
  </si>
  <si>
    <t>ファブリツィオ・デッラ・セータ</t>
  </si>
  <si>
    <t>子どもとの関係が変わる自分の親に読んでほしかった本</t>
  </si>
  <si>
    <t>フィリッパ・ペリー</t>
  </si>
  <si>
    <t>レーエンデ国物語　月と太陽</t>
  </si>
  <si>
    <t>〈序文〉の戦略　文学作品をめぐる攻防</t>
  </si>
  <si>
    <t>松尾大</t>
  </si>
  <si>
    <t>ＢＬＡＮＫ　ＰＡＧＥ　空っぽを満たす旅</t>
  </si>
  <si>
    <t>内田也哉子</t>
  </si>
  <si>
    <t>レーエンデ国物語　喝采か沈黙か</t>
  </si>
  <si>
    <t>規則より思いやりが大事な場所で</t>
  </si>
  <si>
    <t>カルロ・ロヴェッリ</t>
  </si>
  <si>
    <t>望月の烏</t>
  </si>
  <si>
    <t>「推し」で心はみたされる？</t>
  </si>
  <si>
    <t>熊代亨</t>
  </si>
  <si>
    <t>ネガティブ・ケイパビリティ</t>
  </si>
  <si>
    <t>帚木蓬生</t>
  </si>
  <si>
    <t>自然、文化、そして不平等　国際比較と歴史の視点から</t>
  </si>
  <si>
    <t>トマ・ピケティ</t>
  </si>
  <si>
    <t>深層学習の原理に迫る</t>
  </si>
  <si>
    <t>今泉允聡</t>
  </si>
  <si>
    <t>TOEIC(アスク除く）</t>
    <rPh sb="9" eb="10">
      <t>ノゾ</t>
    </rPh>
    <phoneticPr fontId="2"/>
  </si>
  <si>
    <t>本気で内定！ＳＰＩ＆テストセンター１２００題　２０２６年度版</t>
  </si>
  <si>
    <t>ノマド・ワークス</t>
  </si>
  <si>
    <t>Ａｂｕｉｌｄ就活</t>
  </si>
  <si>
    <t>絶対内定　面接　２０２５</t>
  </si>
  <si>
    <t>就活ネットワーク</t>
  </si>
  <si>
    <t>就活の教科書これさえあれば。　２０２６年度版</t>
  </si>
  <si>
    <t>竹内健登</t>
  </si>
  <si>
    <t>ＴＡＣ</t>
  </si>
  <si>
    <t>就職試験これだけ覚える適性検査スピード解法　’２５年版</t>
  </si>
  <si>
    <t>最新最強の適性検査クリア問題集　’２５年版</t>
  </si>
  <si>
    <t>内定者はこう選んだ！業界選び・仕事選び・自己分析・自己ＰＲ完全版　’２６</t>
  </si>
  <si>
    <t>７日でできる！ＳＰＩ［頻出］問題集　’２６</t>
  </si>
  <si>
    <t>現職人事が書いた「自己ＰＲ・志望動機・提出書類」の本　２０２５年度版</t>
  </si>
  <si>
    <t>大賀英徳</t>
  </si>
  <si>
    <t>最新最強のエントリーシート・自己ＰＲ・志望動機　’２５年版</t>
  </si>
  <si>
    <t>いちばんわかる！Ｗｅｂテスト玉手箱　’２６</t>
  </si>
  <si>
    <t>國頭直子</t>
  </si>
  <si>
    <t>公務員試験速攻の時事　令和６年度試験完全対応</t>
  </si>
  <si>
    <t>公務員試験直前対策ブック　６年度</t>
  </si>
  <si>
    <t>公務員試験受験ジャーナル　Ｖｏｌ．５　６年度試験対応</t>
  </si>
  <si>
    <t>公務員試験速攻の時事実戦トレーニング編　令和６年度試験完全対応</t>
  </si>
  <si>
    <t>公務員試験新スーパー過去問ゼミ７　会計学</t>
  </si>
  <si>
    <t>ＡＩ・機械翻訳と英語学習</t>
  </si>
  <si>
    <t>山中司</t>
  </si>
  <si>
    <t>はじめてのＴＯＥＩＣ　Ｌ＆Ｒテスト全パート総合対策</t>
  </si>
  <si>
    <t>塚田幸光</t>
  </si>
  <si>
    <t>ＴＯＥＩＣ　Ｌ＆Ｒテスト直前の技術</t>
  </si>
  <si>
    <t>ロバート・ヒルキ</t>
  </si>
  <si>
    <t>ＴＯＥＩＣ　Ｌ＆Ｒテスト至高の模試６００問</t>
  </si>
  <si>
    <t>極めろ！リスニング解答力ＴＯＥＩＣ？Ｌ＆Ｒ　ＴＥＳＴ</t>
  </si>
  <si>
    <t>Ｇａｋｋｅｎ</t>
  </si>
  <si>
    <t>ＴＯＥＩＣ　Ｌ＆Ｒテスト全パート完全攻略問題集</t>
  </si>
  <si>
    <t>これから研究を書くひとのためのガイドブック</t>
  </si>
  <si>
    <t>佐渡島紗織</t>
  </si>
  <si>
    <t>ＩＥＬＴＳ完全対策＆トリプル模試</t>
  </si>
  <si>
    <t>セーラ森川</t>
  </si>
  <si>
    <t>最新英語論文によく使う表現発展編</t>
  </si>
  <si>
    <t>英語の発音パーフェクト学習事典</t>
  </si>
  <si>
    <t>深澤俊昭</t>
  </si>
  <si>
    <t>ＩＥＬＴＳスピーキング完全対策</t>
  </si>
  <si>
    <t>嶋津幸樹</t>
  </si>
  <si>
    <t>ＴＯＥＦＬ　ＩＴＰテスト完全制覇</t>
  </si>
  <si>
    <t>ＳＵＮＤＡＩ　ＧＬＯＢＡＬ　ＣＬＵＢ</t>
  </si>
  <si>
    <t>ジャパンタイムズ出版英語出版編集部</t>
  </si>
  <si>
    <t>ＴＯＥＦＬテストスピーキング問題</t>
  </si>
  <si>
    <t>スラスラ話すための瞬間英作文シャッフルトレーニング</t>
  </si>
  <si>
    <t>ＩＥＬＴＳライティング完全対策</t>
  </si>
  <si>
    <t>ジャパンタイムズ社説集　２０２３</t>
  </si>
  <si>
    <t>名場面の英語で味わう　イギリス小説の傑作</t>
  </si>
  <si>
    <t>斎藤兆史</t>
  </si>
  <si>
    <t>ＴＯＥＦＬ　ｉＢＴ　ＴＥＳＴライティングのエッセンス</t>
  </si>
  <si>
    <t>Ｚ会</t>
  </si>
  <si>
    <t>Ｚ会ＣＡ</t>
  </si>
  <si>
    <t>英語耳</t>
  </si>
  <si>
    <t>松澤喜好</t>
  </si>
  <si>
    <t>ＡＩ時代を生き抜く！圧倒的に伝わる英文を書く技術</t>
  </si>
  <si>
    <t>加藤千晶</t>
  </si>
  <si>
    <t>フローチャートでわかる英語の冠詞</t>
  </si>
  <si>
    <t>英会話は直訳をやめるとうまくいく！</t>
  </si>
  <si>
    <t>ニック・ウィリアムソン</t>
  </si>
  <si>
    <t>音読特急速聴力をつける</t>
  </si>
  <si>
    <t>ダニエル・ワーリナ</t>
  </si>
  <si>
    <t>ＩＥＬＴＳ必ず☆でる単スピードマスター</t>
  </si>
  <si>
    <t>東京大学出版会</t>
  </si>
  <si>
    <t>国書刊行会</t>
  </si>
  <si>
    <t>白揚社</t>
  </si>
  <si>
    <t>青春出版社</t>
  </si>
  <si>
    <t>就職四季報　総合版　２０２５ー２０２６年版</t>
  </si>
  <si>
    <t>東洋経済新報社</t>
  </si>
  <si>
    <t>公務員試験面接完全攻略ブック　６年度</t>
  </si>
  <si>
    <t>会社四季報業界地図　２０２４年版</t>
  </si>
  <si>
    <t>公務員試験直前予想問題　６年度</t>
  </si>
  <si>
    <t>日経業界地図　２０２４年版</t>
  </si>
  <si>
    <t>日本経済新聞社</t>
  </si>
  <si>
    <t>就職四季報　優良・中堅企業版　２０２５ー２０２６年版</t>
  </si>
  <si>
    <t>教職教養の演習問題　’２５年度</t>
  </si>
  <si>
    <t>時事通信出版局</t>
  </si>
  <si>
    <t>教職教養の要点理解　’２５年度</t>
  </si>
  <si>
    <t>市役所上・中級教養・専門試験過去問５００　２０２５年度版</t>
  </si>
  <si>
    <t>公務員試験受験ジャーナル　Ｖｏｌ．６　６年度試験対応</t>
  </si>
  <si>
    <t>就職四季報　働きやすさ・女性活躍版　２０２５ー２０２６年版</t>
  </si>
  <si>
    <t>公務員試験新スーパー過去問ゼミ７　財政学</t>
  </si>
  <si>
    <t>教養としての機械学習</t>
  </si>
  <si>
    <t>杉山将</t>
  </si>
  <si>
    <t>一般教養の要点理解　’２５年度</t>
  </si>
  <si>
    <t>就職四季報企業研究・インターンシップ版　２０２５年版</t>
  </si>
  <si>
    <t>小学校全科の要点理解　’２５年度</t>
  </si>
  <si>
    <t>国家一般職［大卒］教養試験過去問５００　２０２５年度版</t>
  </si>
  <si>
    <t>教職教養３０日完成　２５年度</t>
  </si>
  <si>
    <t>地方上級・国家一般職［大卒］・市役所上・中級論文試験頻出テーマのまと　２０２５年</t>
  </si>
  <si>
    <t>吉岡友治</t>
  </si>
  <si>
    <t>一般教養の演習問題　’２５年度</t>
  </si>
  <si>
    <t>小学校全科の演習問題　’２５年度</t>
  </si>
  <si>
    <t>教員採用試験教職教養らくらくマスター　２０２５年度版</t>
  </si>
  <si>
    <t>教員採用試験対策セサミノート　教職教養　２０２５年度</t>
  </si>
  <si>
    <t>東京アカデミー</t>
  </si>
  <si>
    <t>ダントツＳＰＩホントに出る問題集　２０２５年版</t>
  </si>
  <si>
    <t>リクルートメント・リサーチ＆アナライシス</t>
  </si>
  <si>
    <t>絶対内定２０２５ー２０２７インターンシップ</t>
  </si>
  <si>
    <t>藤本健司</t>
  </si>
  <si>
    <t>公務員試験新スーパー過去問ゼミ７　教育学・心理学</t>
  </si>
  <si>
    <t>公務員試験新スーパー過去問ゼミ７　経営学</t>
  </si>
  <si>
    <t>教員採用試験速攻の教育時事　２０２５年度試験完全対応</t>
  </si>
  <si>
    <t>東京都・特別区「１類」教養・専門試験過去問５００　２０２５年度版</t>
  </si>
  <si>
    <t>ＳＣＯＡ出るとこだけ！完全対策　２０２６年度版</t>
  </si>
  <si>
    <t>教員採用試験教職教養よく出る過去問２２４　２０２５年度版</t>
  </si>
  <si>
    <t>「１日３０分３０日」完全突破！ＳＰＩ最強問題集　’２６年版</t>
  </si>
  <si>
    <t>こう動く！就職活動オールガイド　’２５年版</t>
  </si>
  <si>
    <t>高嶌悠人</t>
  </si>
  <si>
    <t>公務員試験新スーパー過去問ゼミ７　自然科学</t>
  </si>
  <si>
    <t>教員採用試験面接試験の攻略ポイント　２０２５年度版</t>
  </si>
  <si>
    <t>公務員試験行政５科目まるごとパスワードｎｅｏ２</t>
  </si>
  <si>
    <t>高瀬淳一</t>
  </si>
  <si>
    <t>教員採用試験対策問題集　教職教養　２０２５年度</t>
  </si>
  <si>
    <t>教員採用試験対策問題集　専門教科小学校全科</t>
  </si>
  <si>
    <t>本　かたちと文化</t>
  </si>
  <si>
    <t>人間文化研究機構国文学研究資料館</t>
  </si>
  <si>
    <t>勉誠社</t>
  </si>
  <si>
    <t>ＳＰＩ３＆テストセンター出るとこだけ！完全対策　２０２６年度版</t>
  </si>
  <si>
    <t>内定獲得のメソッド　業界＆職種研究ガイド　２０２５年度版</t>
  </si>
  <si>
    <t>マイナビ出版編集部</t>
  </si>
  <si>
    <t>マイナビ出版</t>
  </si>
  <si>
    <t>自分専用ＡＩを作ろう！カスタムＣｈａｔＧＰＴ活用入門</t>
  </si>
  <si>
    <t>清水理史</t>
  </si>
  <si>
    <t>面接＆自己ＰＲの正解例</t>
  </si>
  <si>
    <t>就活対策サイト「キャリアパーク！」が教える最高の会社の見つけ方</t>
  </si>
  <si>
    <t>吉川智也</t>
  </si>
  <si>
    <t>内定獲得のメソッド自己分析適職へ導く書き込み式ワークシート　２０２５年度版</t>
  </si>
  <si>
    <t>岡茂信</t>
  </si>
  <si>
    <t>世界年鑑　２０２４</t>
  </si>
  <si>
    <t>共同通信社</t>
  </si>
  <si>
    <t>情報セキュリティの敗北史</t>
  </si>
  <si>
    <t>アンドリュー・スチュワート</t>
  </si>
  <si>
    <t>データブックオブ・ザ・ワールド　Ｖｏｌ．３６（２０２４）</t>
  </si>
  <si>
    <t>二宮書店編集部</t>
  </si>
  <si>
    <t>二宮書店</t>
  </si>
  <si>
    <t>ビジネスパーソンのためのＣｈａｔＧＰＴ活用大全</t>
  </si>
  <si>
    <t>國本知里</t>
  </si>
  <si>
    <t>岸政彦</t>
  </si>
  <si>
    <t>日本古書通信　２０２４年３月号</t>
  </si>
  <si>
    <t>日本古書通信社</t>
  </si>
  <si>
    <t>図説書誌学</t>
  </si>
  <si>
    <t>慶應義塾大学附属研究所斯道文庫</t>
  </si>
  <si>
    <t>学びの技</t>
  </si>
  <si>
    <t>登本洋子</t>
  </si>
  <si>
    <t>玉川大学出版部</t>
  </si>
  <si>
    <t>主婦の友社</t>
  </si>
  <si>
    <t>読売年鑑　２０２４</t>
  </si>
  <si>
    <t>読売新聞社</t>
  </si>
  <si>
    <t>本の雑誌　４９０号（２０２４年４月号）</t>
  </si>
  <si>
    <t>おしごとそうだんセンター</t>
  </si>
  <si>
    <t>大学生が狙われる５０の危険</t>
  </si>
  <si>
    <t>口の立つやつが勝つってことでいいのか</t>
  </si>
  <si>
    <t>ｓｐｒｉｎｇ</t>
  </si>
  <si>
    <t>パズル通信ニコリ　Ｖｏｌ．１８６（２０２４年　春</t>
  </si>
  <si>
    <t>紫式部の実像</t>
  </si>
  <si>
    <t>エモい古語辞典</t>
  </si>
  <si>
    <t>恋愛の哲学</t>
  </si>
  <si>
    <t>自炊のトリセツ</t>
  </si>
  <si>
    <t>学生食堂ワンダフルワールド　１</t>
  </si>
  <si>
    <t>トヨタ中国の怪物　豊田章男を社長にした男</t>
  </si>
  <si>
    <t>内にある声と遠い声</t>
  </si>
  <si>
    <t>しんどくならない「ひとり暮らし」ハンドブック</t>
  </si>
  <si>
    <t>触発するサウンドスケープ</t>
  </si>
  <si>
    <t>マンガ版トラウマや不安、痛みって本当に不思議ーでも私は大丈夫、と言える本</t>
  </si>
  <si>
    <t>日本食品成分表２０２４</t>
  </si>
  <si>
    <t>小麦の地政学</t>
  </si>
  <si>
    <t>大阪の生活史</t>
  </si>
  <si>
    <t>食品成分表　２０２４</t>
  </si>
  <si>
    <t>無敵の１００歳</t>
  </si>
  <si>
    <t>ひとり暮らしで知りたいことが全部のってる本</t>
  </si>
  <si>
    <t>冬に子供が生まれる</t>
  </si>
  <si>
    <t>断片的なものの社会学</t>
  </si>
  <si>
    <t>キリスト教美術をたのしむ　旧約聖書篇</t>
  </si>
  <si>
    <t>記憶と芸術</t>
  </si>
  <si>
    <t>２０代で得た知見</t>
  </si>
  <si>
    <t>動物×ジェンダー</t>
  </si>
  <si>
    <t>「日本語」の文学が生まれた場所</t>
  </si>
  <si>
    <t>地図と拳</t>
  </si>
  <si>
    <t>君を守ろうとする猫の話</t>
  </si>
  <si>
    <t>トゥーサン版　ルバイヤート</t>
  </si>
  <si>
    <t>弁当にも使えるやる気１％ごはん作りおきソッコー常備菜５００</t>
  </si>
  <si>
    <t>ここはすべての夜明けまえ</t>
  </si>
  <si>
    <t>あなたの迷宮のなかへ</t>
  </si>
  <si>
    <t>本の雑誌編集部</t>
  </si>
  <si>
    <t>本の雑誌社</t>
  </si>
  <si>
    <t>ヨシタケシンスケ</t>
  </si>
  <si>
    <t>三菱総合研究所</t>
  </si>
  <si>
    <t>頭木弘樹</t>
  </si>
  <si>
    <t>ニコリ</t>
  </si>
  <si>
    <t>伊井春樹</t>
  </si>
  <si>
    <t>堀越英美</t>
  </si>
  <si>
    <t>戸谷洋志</t>
  </si>
  <si>
    <t>小田真規子</t>
  </si>
  <si>
    <t>池田書店</t>
  </si>
  <si>
    <t>増田薫</t>
  </si>
  <si>
    <t>ＪＡＦメディアワークス</t>
  </si>
  <si>
    <t>児玉博</t>
  </si>
  <si>
    <t>鶴見俊輔</t>
  </si>
  <si>
    <t>華井由利奈</t>
  </si>
  <si>
    <t>鳥越けい子</t>
  </si>
  <si>
    <t>スティーブ・ヘインズ</t>
  </si>
  <si>
    <t>いそっぷ社</t>
  </si>
  <si>
    <t>医歯薬出版</t>
  </si>
  <si>
    <t>セバスティアン・アビス</t>
  </si>
  <si>
    <t>原書房</t>
  </si>
  <si>
    <t>香川明夫</t>
  </si>
  <si>
    <t>女子栄養大学出版部</t>
  </si>
  <si>
    <t>美木良介</t>
  </si>
  <si>
    <t>佐藤正午</t>
  </si>
  <si>
    <t>金沢百枝</t>
  </si>
  <si>
    <t>中村高朗</t>
  </si>
  <si>
    <t>Ｆ</t>
  </si>
  <si>
    <t>村井まや子</t>
  </si>
  <si>
    <t>黒川創</t>
  </si>
  <si>
    <t>図書出版みぎわ</t>
  </si>
  <si>
    <t>オマル・ハイヤーム</t>
  </si>
  <si>
    <t>まるみキッチン</t>
  </si>
  <si>
    <t>間宮改衣</t>
  </si>
  <si>
    <t>マリ＝フィリップ・ジョンシュレー</t>
  </si>
  <si>
    <t>実務教育出版</t>
    <rPh sb="0" eb="6">
      <t>ジツムキョウイクシュッパン</t>
    </rPh>
    <phoneticPr fontId="2"/>
  </si>
  <si>
    <t>教員採用</t>
    <rPh sb="0" eb="2">
      <t>キョウイン</t>
    </rPh>
    <rPh sb="2" eb="4">
      <t>サイヨウ</t>
    </rPh>
    <phoneticPr fontId="2"/>
  </si>
  <si>
    <t>就職書</t>
    <rPh sb="0" eb="2">
      <t>シュウショク</t>
    </rPh>
    <rPh sb="2" eb="3">
      <t>ショ</t>
    </rPh>
    <phoneticPr fontId="2"/>
  </si>
  <si>
    <t>公務員</t>
    <rPh sb="0" eb="3">
      <t>コウムイン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</si>
</sst>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【&quot;@&quot;】&quot;"/>
    <numFmt numFmtId="178" formatCode="yyyy/m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333333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3" fillId="0" borderId="1" xfId="0" applyFont="1" applyBorder="1">
      <alignment vertical="center"/>
    </xf>
    <xf numFmtId="14" fontId="3" fillId="0" borderId="1" xfId="0" applyNumberFormat="1" applyFont="1" applyBorder="1">
      <alignment vertical="center"/>
    </xf>
    <xf numFmtId="14" fontId="3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178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4924-6AB1-4295-A0E3-8BBAD2E345FA}">
  <sheetPr>
    <tabColor rgb="FFFFC000"/>
  </sheetPr>
  <dimension ref="A1:H1483"/>
  <sheetViews>
    <sheetView tabSelected="1" workbookViewId="0">
      <selection activeCell="K13" sqref="K13"/>
    </sheetView>
  </sheetViews>
  <sheetFormatPr defaultRowHeight="14.25" customHeight="1" x14ac:dyDescent="0.4"/>
  <cols>
    <col min="1" max="1" width="4" style="8" bestFit="1" customWidth="1"/>
    <col min="2" max="2" width="14.25" style="1" bestFit="1" customWidth="1"/>
    <col min="3" max="3" width="22.125" style="1" customWidth="1"/>
    <col min="4" max="4" width="9.75" style="1" customWidth="1"/>
    <col min="5" max="5" width="9" style="1"/>
    <col min="6" max="6" width="8.125" style="1" customWidth="1"/>
    <col min="7" max="7" width="12" style="21" customWidth="1"/>
    <col min="8" max="8" width="6.125" style="9" customWidth="1"/>
    <col min="9" max="16384" width="9" style="1"/>
  </cols>
  <sheetData>
    <row r="1" spans="1:8" ht="14.25" customHeight="1" x14ac:dyDescent="0.4">
      <c r="A1" s="23" t="s">
        <v>31</v>
      </c>
      <c r="B1" s="24"/>
      <c r="C1" s="10"/>
      <c r="D1" s="16" t="s">
        <v>80</v>
      </c>
      <c r="E1" s="11" t="s">
        <v>0</v>
      </c>
      <c r="F1" s="8"/>
      <c r="G1" s="17"/>
      <c r="H1" s="18"/>
    </row>
    <row r="2" spans="1:8" ht="14.25" customHeight="1" x14ac:dyDescent="0.4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9" t="s">
        <v>7</v>
      </c>
      <c r="H2" s="20" t="s">
        <v>8</v>
      </c>
    </row>
    <row r="3" spans="1:8" ht="14.25" customHeight="1" x14ac:dyDescent="0.4">
      <c r="A3" s="13">
        <v>1</v>
      </c>
      <c r="B3" s="4" t="str">
        <f>"9784065342909"</f>
        <v>9784065342909</v>
      </c>
      <c r="C3" s="4" t="s">
        <v>276</v>
      </c>
      <c r="D3" s="4" t="s">
        <v>277</v>
      </c>
      <c r="E3" s="4" t="s">
        <v>19</v>
      </c>
      <c r="F3" s="4" t="s">
        <v>100</v>
      </c>
      <c r="G3" s="5">
        <v>45320</v>
      </c>
      <c r="H3" s="4">
        <v>2500</v>
      </c>
    </row>
    <row r="4" spans="1:8" ht="14.25" customHeight="1" x14ac:dyDescent="0.4">
      <c r="A4" s="13">
        <v>2</v>
      </c>
      <c r="B4" s="4" t="str">
        <f>"9784864109826"</f>
        <v>9784864109826</v>
      </c>
      <c r="C4" s="4" t="s">
        <v>81</v>
      </c>
      <c r="D4" s="4" t="s">
        <v>37</v>
      </c>
      <c r="E4" s="4" t="s">
        <v>41</v>
      </c>
      <c r="F4" s="4" t="s">
        <v>12</v>
      </c>
      <c r="G4" s="5">
        <v>45275</v>
      </c>
      <c r="H4" s="4">
        <v>1500</v>
      </c>
    </row>
    <row r="5" spans="1:8" ht="14.25" customHeight="1" x14ac:dyDescent="0.4">
      <c r="A5" s="13">
        <v>3</v>
      </c>
      <c r="B5" s="4" t="str">
        <f>"9784860115524"</f>
        <v>9784860115524</v>
      </c>
      <c r="C5" s="4" t="s">
        <v>476</v>
      </c>
      <c r="D5" s="4" t="s">
        <v>511</v>
      </c>
      <c r="E5" s="4" t="s">
        <v>512</v>
      </c>
      <c r="F5" s="4" t="s">
        <v>23</v>
      </c>
      <c r="G5" s="5">
        <v>45364</v>
      </c>
      <c r="H5" s="4">
        <v>750</v>
      </c>
    </row>
    <row r="6" spans="1:8" ht="14.25" customHeight="1" x14ac:dyDescent="0.4">
      <c r="A6" s="13">
        <v>4</v>
      </c>
      <c r="B6" s="4" t="str">
        <f>"9784103549512"</f>
        <v>9784103549512</v>
      </c>
      <c r="C6" s="4" t="s">
        <v>278</v>
      </c>
      <c r="D6" s="4" t="s">
        <v>99</v>
      </c>
      <c r="E6" s="4" t="s">
        <v>9</v>
      </c>
      <c r="F6" s="4" t="s">
        <v>12</v>
      </c>
      <c r="G6" s="5">
        <v>45000</v>
      </c>
      <c r="H6" s="4">
        <v>1550</v>
      </c>
    </row>
    <row r="7" spans="1:8" ht="14.25" customHeight="1" x14ac:dyDescent="0.4">
      <c r="A7" s="13">
        <v>5</v>
      </c>
      <c r="B7" s="4" t="str">
        <f>"9784120057342"</f>
        <v>9784120057342</v>
      </c>
      <c r="C7" s="4" t="s">
        <v>195</v>
      </c>
      <c r="D7" s="4" t="s">
        <v>25</v>
      </c>
      <c r="E7" s="4" t="s">
        <v>20</v>
      </c>
      <c r="F7" s="4" t="s">
        <v>12</v>
      </c>
      <c r="G7" s="5">
        <v>45310</v>
      </c>
      <c r="H7" s="4">
        <v>1800</v>
      </c>
    </row>
    <row r="8" spans="1:8" ht="14.25" customHeight="1" x14ac:dyDescent="0.4">
      <c r="A8" s="13">
        <v>6</v>
      </c>
      <c r="B8" s="4" t="str">
        <f>"9784130634595"</f>
        <v>9784130634595</v>
      </c>
      <c r="C8" s="4" t="s">
        <v>409</v>
      </c>
      <c r="D8" s="4" t="s">
        <v>410</v>
      </c>
      <c r="E8" s="4" t="s">
        <v>390</v>
      </c>
      <c r="F8" s="4" t="s">
        <v>100</v>
      </c>
      <c r="G8" s="5">
        <v>45349</v>
      </c>
      <c r="H8" s="4">
        <v>2600</v>
      </c>
    </row>
    <row r="9" spans="1:8" ht="14.25" customHeight="1" x14ac:dyDescent="0.4">
      <c r="A9" s="13">
        <v>7</v>
      </c>
      <c r="B9" s="4" t="str">
        <f>"9784140912720"</f>
        <v>9784140912720</v>
      </c>
      <c r="C9" s="4" t="s">
        <v>279</v>
      </c>
      <c r="D9" s="4" t="s">
        <v>280</v>
      </c>
      <c r="E9" s="4" t="s">
        <v>30</v>
      </c>
      <c r="F9" s="4" t="s">
        <v>23</v>
      </c>
      <c r="G9" s="5">
        <v>44586</v>
      </c>
      <c r="H9" s="4">
        <v>1400</v>
      </c>
    </row>
    <row r="10" spans="1:8" ht="14.25" customHeight="1" x14ac:dyDescent="0.4">
      <c r="A10" s="13">
        <v>8</v>
      </c>
      <c r="B10" s="4" t="str">
        <f>"9784103555117"</f>
        <v>9784103555117</v>
      </c>
      <c r="C10" s="4" t="s">
        <v>191</v>
      </c>
      <c r="D10" s="4" t="s">
        <v>192</v>
      </c>
      <c r="E10" s="4" t="s">
        <v>9</v>
      </c>
      <c r="F10" s="4" t="s">
        <v>12</v>
      </c>
      <c r="G10" s="5">
        <v>45307</v>
      </c>
      <c r="H10" s="4">
        <v>1700</v>
      </c>
    </row>
    <row r="11" spans="1:8" ht="14.25" customHeight="1" x14ac:dyDescent="0.4">
      <c r="A11" s="13">
        <v>9</v>
      </c>
      <c r="B11" s="4" t="str">
        <f>"9784163915968"</f>
        <v>9784163915968</v>
      </c>
      <c r="C11" s="4" t="s">
        <v>91</v>
      </c>
      <c r="D11" s="4" t="s">
        <v>92</v>
      </c>
      <c r="E11" s="4" t="s">
        <v>16</v>
      </c>
      <c r="F11" s="4" t="s">
        <v>34</v>
      </c>
      <c r="G11" s="5">
        <v>44816</v>
      </c>
      <c r="H11" s="4">
        <v>3400</v>
      </c>
    </row>
    <row r="12" spans="1:8" ht="14.25" customHeight="1" x14ac:dyDescent="0.4">
      <c r="A12" s="13">
        <v>10</v>
      </c>
      <c r="B12" s="4" t="str">
        <f>"9784103549529"</f>
        <v>9784103549529</v>
      </c>
      <c r="C12" s="4" t="s">
        <v>204</v>
      </c>
      <c r="D12" s="4" t="s">
        <v>99</v>
      </c>
      <c r="E12" s="4" t="s">
        <v>9</v>
      </c>
      <c r="F12" s="4" t="s">
        <v>12</v>
      </c>
      <c r="G12" s="5">
        <v>45314</v>
      </c>
      <c r="H12" s="4">
        <v>1600</v>
      </c>
    </row>
    <row r="13" spans="1:8" ht="14.25" customHeight="1" x14ac:dyDescent="0.4">
      <c r="A13" s="13">
        <v>11</v>
      </c>
      <c r="B13" s="4" t="str">
        <f>"9784864108454"</f>
        <v>9784864108454</v>
      </c>
      <c r="C13" s="4" t="s">
        <v>40</v>
      </c>
      <c r="D13" s="4" t="s">
        <v>37</v>
      </c>
      <c r="E13" s="4" t="s">
        <v>41</v>
      </c>
      <c r="F13" s="4" t="s">
        <v>12</v>
      </c>
      <c r="G13" s="5">
        <v>44403</v>
      </c>
      <c r="H13" s="4">
        <v>1273</v>
      </c>
    </row>
    <row r="14" spans="1:8" ht="14.25" customHeight="1" x14ac:dyDescent="0.4">
      <c r="A14" s="13">
        <v>12</v>
      </c>
      <c r="B14" s="4" t="str">
        <f>"9784120056284"</f>
        <v>9784120056284</v>
      </c>
      <c r="C14" s="4" t="s">
        <v>295</v>
      </c>
      <c r="D14" s="4" t="s">
        <v>296</v>
      </c>
      <c r="E14" s="4" t="s">
        <v>20</v>
      </c>
      <c r="F14" s="4" t="s">
        <v>12</v>
      </c>
      <c r="G14" s="5">
        <v>44974</v>
      </c>
      <c r="H14" s="4">
        <v>1900</v>
      </c>
    </row>
    <row r="15" spans="1:8" ht="14.25" customHeight="1" x14ac:dyDescent="0.4">
      <c r="A15" s="13">
        <v>13</v>
      </c>
      <c r="B15" s="4" t="str">
        <f>"9784295018612"</f>
        <v>9784295018612</v>
      </c>
      <c r="C15" s="4" t="s">
        <v>300</v>
      </c>
      <c r="D15" s="4" t="s">
        <v>301</v>
      </c>
      <c r="E15" s="4" t="s">
        <v>302</v>
      </c>
      <c r="F15" s="4" t="s">
        <v>100</v>
      </c>
      <c r="G15" s="5">
        <v>45341</v>
      </c>
      <c r="H15" s="4">
        <v>1700</v>
      </c>
    </row>
    <row r="16" spans="1:8" ht="14.25" customHeight="1" x14ac:dyDescent="0.4">
      <c r="A16" s="13">
        <v>14</v>
      </c>
      <c r="B16" s="4" t="str">
        <f>"9784575245677"</f>
        <v>9784575245677</v>
      </c>
      <c r="C16" s="4" t="s">
        <v>36</v>
      </c>
      <c r="D16" s="4" t="s">
        <v>37</v>
      </c>
      <c r="E16" s="4" t="s">
        <v>24</v>
      </c>
      <c r="F16" s="4" t="s">
        <v>12</v>
      </c>
      <c r="G16" s="5">
        <v>44853</v>
      </c>
      <c r="H16" s="4">
        <v>1400</v>
      </c>
    </row>
    <row r="17" spans="1:8" ht="14.25" customHeight="1" x14ac:dyDescent="0.4">
      <c r="A17" s="13">
        <v>15</v>
      </c>
      <c r="B17" s="4" t="str">
        <f>"9784087718584"</f>
        <v>9784087718584</v>
      </c>
      <c r="C17" s="4" t="s">
        <v>477</v>
      </c>
      <c r="D17" s="4" t="s">
        <v>513</v>
      </c>
      <c r="E17" s="4" t="s">
        <v>22</v>
      </c>
      <c r="F17" s="4" t="s">
        <v>12</v>
      </c>
      <c r="G17" s="5">
        <v>45346</v>
      </c>
      <c r="H17" s="4">
        <v>1600</v>
      </c>
    </row>
    <row r="18" spans="1:8" ht="14.25" customHeight="1" x14ac:dyDescent="0.4">
      <c r="A18" s="13">
        <v>16</v>
      </c>
      <c r="B18" s="4" t="str">
        <f>"9784163917320"</f>
        <v>9784163917320</v>
      </c>
      <c r="C18" s="4" t="s">
        <v>193</v>
      </c>
      <c r="D18" s="4" t="s">
        <v>194</v>
      </c>
      <c r="E18" s="4" t="s">
        <v>16</v>
      </c>
      <c r="F18" s="4" t="s">
        <v>12</v>
      </c>
      <c r="G18" s="5">
        <v>45140</v>
      </c>
      <c r="H18" s="4">
        <v>1600</v>
      </c>
    </row>
    <row r="19" spans="1:8" ht="14.25" customHeight="1" x14ac:dyDescent="0.4">
      <c r="A19" s="13">
        <v>17</v>
      </c>
      <c r="B19" s="4" t="str">
        <f>"9784103553113"</f>
        <v>9784103553113</v>
      </c>
      <c r="C19" s="4" t="s">
        <v>46</v>
      </c>
      <c r="D19" s="4" t="s">
        <v>33</v>
      </c>
      <c r="E19" s="4" t="s">
        <v>9</v>
      </c>
      <c r="F19" s="4" t="s">
        <v>12</v>
      </c>
      <c r="G19" s="5">
        <v>45216</v>
      </c>
      <c r="H19" s="4">
        <v>1600</v>
      </c>
    </row>
    <row r="20" spans="1:8" ht="14.25" customHeight="1" x14ac:dyDescent="0.4">
      <c r="A20" s="13">
        <v>18</v>
      </c>
      <c r="B20" s="4" t="str">
        <f>"9784000616164"</f>
        <v>9784000616164</v>
      </c>
      <c r="C20" s="4" t="s">
        <v>201</v>
      </c>
      <c r="D20" s="4" t="s">
        <v>202</v>
      </c>
      <c r="E20" s="4" t="s">
        <v>13</v>
      </c>
      <c r="F20" s="4" t="s">
        <v>34</v>
      </c>
      <c r="G20" s="5">
        <v>45285</v>
      </c>
      <c r="H20" s="4">
        <v>2000</v>
      </c>
    </row>
    <row r="21" spans="1:8" ht="14.25" customHeight="1" x14ac:dyDescent="0.4">
      <c r="A21" s="13">
        <v>19</v>
      </c>
      <c r="B21" s="4" t="str">
        <f>"9784065327869"</f>
        <v>9784065327869</v>
      </c>
      <c r="C21" s="4" t="s">
        <v>283</v>
      </c>
      <c r="D21" s="4" t="s">
        <v>18</v>
      </c>
      <c r="E21" s="4" t="s">
        <v>19</v>
      </c>
      <c r="F21" s="4" t="s">
        <v>12</v>
      </c>
      <c r="G21" s="5">
        <v>45237</v>
      </c>
      <c r="H21" s="4">
        <v>1600</v>
      </c>
    </row>
    <row r="22" spans="1:8" ht="14.25" customHeight="1" x14ac:dyDescent="0.4">
      <c r="A22" s="13">
        <v>20</v>
      </c>
      <c r="B22" s="4" t="str">
        <f>"9784065319468"</f>
        <v>9784065319468</v>
      </c>
      <c r="C22" s="4" t="s">
        <v>290</v>
      </c>
      <c r="D22" s="4" t="s">
        <v>291</v>
      </c>
      <c r="E22" s="4" t="s">
        <v>19</v>
      </c>
      <c r="F22" s="4" t="s">
        <v>12</v>
      </c>
      <c r="G22" s="5">
        <v>45090</v>
      </c>
      <c r="H22" s="4">
        <v>1950</v>
      </c>
    </row>
    <row r="23" spans="1:8" ht="14.25" customHeight="1" x14ac:dyDescent="0.4">
      <c r="A23" s="13">
        <v>21</v>
      </c>
      <c r="B23" s="4" t="str">
        <f>"9784622096894"</f>
        <v>9784622096894</v>
      </c>
      <c r="C23" s="4" t="s">
        <v>281</v>
      </c>
      <c r="D23" s="4" t="s">
        <v>282</v>
      </c>
      <c r="E23" s="4" t="s">
        <v>282</v>
      </c>
      <c r="F23" s="4" t="s">
        <v>29</v>
      </c>
      <c r="G23" s="5">
        <v>45341</v>
      </c>
      <c r="H23" s="4">
        <v>800</v>
      </c>
    </row>
    <row r="24" spans="1:8" ht="14.25" customHeight="1" x14ac:dyDescent="0.4">
      <c r="A24" s="13">
        <v>22</v>
      </c>
      <c r="B24" s="4" t="str">
        <f>"9784000297196"</f>
        <v>9784000297196</v>
      </c>
      <c r="C24" s="4" t="s">
        <v>198</v>
      </c>
      <c r="D24" s="4" t="s">
        <v>199</v>
      </c>
      <c r="E24" s="4" t="s">
        <v>13</v>
      </c>
      <c r="F24" s="4" t="s">
        <v>100</v>
      </c>
      <c r="G24" s="5">
        <v>45098</v>
      </c>
      <c r="H24" s="4">
        <v>1400</v>
      </c>
    </row>
    <row r="25" spans="1:8" ht="14.25" customHeight="1" x14ac:dyDescent="0.4">
      <c r="A25" s="13">
        <v>23</v>
      </c>
      <c r="B25" s="4" t="str">
        <f>"9784164010068"</f>
        <v>9784164010068</v>
      </c>
      <c r="C25" s="4" t="s">
        <v>288</v>
      </c>
      <c r="D25" s="4" t="s">
        <v>275</v>
      </c>
      <c r="E25" s="4" t="s">
        <v>289</v>
      </c>
      <c r="F25" s="4" t="s">
        <v>12</v>
      </c>
      <c r="G25" s="5">
        <v>45226</v>
      </c>
      <c r="H25" s="4">
        <v>1700</v>
      </c>
    </row>
    <row r="26" spans="1:8" ht="14.25" customHeight="1" x14ac:dyDescent="0.4">
      <c r="A26" s="13">
        <v>24</v>
      </c>
      <c r="B26" s="4" t="str">
        <f>"9784585300113"</f>
        <v>9784585300113</v>
      </c>
      <c r="C26" s="4" t="s">
        <v>442</v>
      </c>
      <c r="D26" s="4" t="s">
        <v>443</v>
      </c>
      <c r="E26" s="4" t="s">
        <v>444</v>
      </c>
      <c r="F26" s="4" t="s">
        <v>29</v>
      </c>
      <c r="G26" s="5">
        <v>45323</v>
      </c>
      <c r="H26" s="4">
        <v>2800</v>
      </c>
    </row>
    <row r="27" spans="1:8" ht="14.25" customHeight="1" x14ac:dyDescent="0.4">
      <c r="A27" s="13">
        <v>25</v>
      </c>
      <c r="B27" s="4" t="str">
        <f>"9784140819531"</f>
        <v>9784140819531</v>
      </c>
      <c r="C27" s="4" t="s">
        <v>297</v>
      </c>
      <c r="D27" s="4" t="s">
        <v>298</v>
      </c>
      <c r="E27" s="4" t="s">
        <v>30</v>
      </c>
      <c r="F27" s="4" t="s">
        <v>34</v>
      </c>
      <c r="G27" s="5">
        <v>45316</v>
      </c>
      <c r="H27" s="4">
        <v>2600</v>
      </c>
    </row>
    <row r="28" spans="1:8" ht="14.25" customHeight="1" x14ac:dyDescent="0.4">
      <c r="A28" s="13">
        <v>26</v>
      </c>
      <c r="B28" s="4" t="str">
        <f>"9784334100520"</f>
        <v>9784334100520</v>
      </c>
      <c r="C28" s="4" t="s">
        <v>299</v>
      </c>
      <c r="D28" s="4" t="s">
        <v>43</v>
      </c>
      <c r="E28" s="4" t="s">
        <v>26</v>
      </c>
      <c r="F28" s="4" t="s">
        <v>12</v>
      </c>
      <c r="G28" s="5">
        <v>45189</v>
      </c>
      <c r="H28" s="4">
        <v>1600</v>
      </c>
    </row>
    <row r="29" spans="1:8" ht="14.25" customHeight="1" x14ac:dyDescent="0.4">
      <c r="A29" s="13">
        <v>27</v>
      </c>
      <c r="B29" s="4" t="str">
        <f>"9784065281499"</f>
        <v>9784065281499</v>
      </c>
      <c r="C29" s="4" t="s">
        <v>32</v>
      </c>
      <c r="D29" s="4" t="s">
        <v>18</v>
      </c>
      <c r="E29" s="4" t="s">
        <v>19</v>
      </c>
      <c r="F29" s="4" t="s">
        <v>12</v>
      </c>
      <c r="G29" s="5">
        <v>44776</v>
      </c>
      <c r="H29" s="4">
        <v>1600</v>
      </c>
    </row>
    <row r="30" spans="1:8" ht="14.25" customHeight="1" x14ac:dyDescent="0.4">
      <c r="A30" s="13">
        <v>28</v>
      </c>
      <c r="B30" s="4" t="str">
        <f>"9784295018759"</f>
        <v>9784295018759</v>
      </c>
      <c r="C30" s="4" t="s">
        <v>449</v>
      </c>
      <c r="D30" s="4" t="s">
        <v>450</v>
      </c>
      <c r="E30" s="4" t="s">
        <v>302</v>
      </c>
      <c r="F30" s="4" t="s">
        <v>100</v>
      </c>
      <c r="G30" s="5">
        <v>45359</v>
      </c>
      <c r="H30" s="4">
        <v>1400</v>
      </c>
    </row>
    <row r="31" spans="1:8" ht="14.25" customHeight="1" x14ac:dyDescent="0.4">
      <c r="A31" s="13">
        <v>29</v>
      </c>
      <c r="B31" s="4" t="str">
        <f>"9784334102036"</f>
        <v>9784334102036</v>
      </c>
      <c r="C31" s="4" t="s">
        <v>210</v>
      </c>
      <c r="D31" s="4" t="s">
        <v>211</v>
      </c>
      <c r="E31" s="4" t="s">
        <v>26</v>
      </c>
      <c r="F31" s="4" t="s">
        <v>23</v>
      </c>
      <c r="G31" s="5">
        <v>45315</v>
      </c>
      <c r="H31" s="4">
        <v>1600</v>
      </c>
    </row>
    <row r="32" spans="1:8" ht="14.25" customHeight="1" x14ac:dyDescent="0.4">
      <c r="A32" s="13">
        <v>30</v>
      </c>
      <c r="B32" s="4" t="str">
        <f>"9784022631305"</f>
        <v>9784022631305</v>
      </c>
      <c r="C32" s="4" t="s">
        <v>82</v>
      </c>
      <c r="D32" s="4" t="s">
        <v>83</v>
      </c>
      <c r="E32" s="4" t="s">
        <v>11</v>
      </c>
      <c r="F32" s="4" t="s">
        <v>23</v>
      </c>
      <c r="G32" s="5">
        <v>45271</v>
      </c>
      <c r="H32" s="4">
        <v>1800</v>
      </c>
    </row>
    <row r="33" spans="1:8" ht="14.25" customHeight="1" x14ac:dyDescent="0.4">
      <c r="A33" s="13">
        <v>31</v>
      </c>
      <c r="B33" s="4" t="str">
        <f>"9784413113922"</f>
        <v>9784413113922</v>
      </c>
      <c r="C33" s="4" t="s">
        <v>478</v>
      </c>
      <c r="D33" s="4" t="s">
        <v>514</v>
      </c>
      <c r="E33" s="4" t="s">
        <v>393</v>
      </c>
      <c r="F33" s="4" t="s">
        <v>28</v>
      </c>
      <c r="G33" s="5">
        <v>44960</v>
      </c>
      <c r="H33" s="4">
        <v>1000</v>
      </c>
    </row>
    <row r="34" spans="1:8" ht="14.25" customHeight="1" x14ac:dyDescent="0.4">
      <c r="A34" s="13">
        <v>32</v>
      </c>
      <c r="B34" s="4" t="str">
        <f>"9784163917689"</f>
        <v>9784163917689</v>
      </c>
      <c r="C34" s="4" t="s">
        <v>93</v>
      </c>
      <c r="D34" s="4" t="s">
        <v>94</v>
      </c>
      <c r="E34" s="4" t="s">
        <v>16</v>
      </c>
      <c r="F34" s="4" t="s">
        <v>23</v>
      </c>
      <c r="G34" s="5">
        <v>45222</v>
      </c>
      <c r="H34" s="4">
        <v>1600</v>
      </c>
    </row>
    <row r="35" spans="1:8" ht="14.25" customHeight="1" x14ac:dyDescent="0.4">
      <c r="A35" s="13">
        <v>33</v>
      </c>
      <c r="B35" s="4" t="str">
        <f>"9784022276551"</f>
        <v>9784022276551</v>
      </c>
      <c r="C35" s="4" t="s">
        <v>205</v>
      </c>
      <c r="D35" s="4" t="s">
        <v>11</v>
      </c>
      <c r="E35" s="4" t="s">
        <v>11</v>
      </c>
      <c r="F35" s="4" t="s">
        <v>29</v>
      </c>
      <c r="G35" s="5">
        <v>45234</v>
      </c>
      <c r="H35" s="4">
        <v>1000</v>
      </c>
    </row>
    <row r="36" spans="1:8" ht="14.25" customHeight="1" x14ac:dyDescent="0.4">
      <c r="A36" s="13">
        <v>34</v>
      </c>
      <c r="B36" s="4" t="str">
        <f>"9784334101824"</f>
        <v>9784334101824</v>
      </c>
      <c r="C36" s="4" t="s">
        <v>203</v>
      </c>
      <c r="D36" s="4" t="s">
        <v>15</v>
      </c>
      <c r="E36" s="4" t="s">
        <v>26</v>
      </c>
      <c r="F36" s="4" t="s">
        <v>12</v>
      </c>
      <c r="G36" s="5">
        <v>45315</v>
      </c>
      <c r="H36" s="4">
        <v>1800</v>
      </c>
    </row>
    <row r="37" spans="1:8" ht="14.25" customHeight="1" x14ac:dyDescent="0.4">
      <c r="A37" s="13">
        <v>35</v>
      </c>
      <c r="B37" s="4" t="str">
        <f>"9784791775996"</f>
        <v>9784791775996</v>
      </c>
      <c r="C37" s="4" t="s">
        <v>479</v>
      </c>
      <c r="D37" s="4" t="s">
        <v>515</v>
      </c>
      <c r="E37" s="4" t="s">
        <v>95</v>
      </c>
      <c r="F37" s="4" t="s">
        <v>23</v>
      </c>
      <c r="G37" s="5">
        <v>45336</v>
      </c>
      <c r="H37" s="4">
        <v>1800</v>
      </c>
    </row>
    <row r="38" spans="1:8" ht="14.25" customHeight="1" x14ac:dyDescent="0.4">
      <c r="A38" s="13">
        <v>36</v>
      </c>
      <c r="B38" s="4" t="str">
        <f>"9784296117673"</f>
        <v>9784296117673</v>
      </c>
      <c r="C38" s="4" t="s">
        <v>307</v>
      </c>
      <c r="D38" s="4" t="s">
        <v>308</v>
      </c>
      <c r="E38" s="4" t="s">
        <v>98</v>
      </c>
      <c r="F38" s="4" t="s">
        <v>38</v>
      </c>
      <c r="G38" s="5">
        <v>45219</v>
      </c>
      <c r="H38" s="4">
        <v>2200</v>
      </c>
    </row>
    <row r="39" spans="1:8" ht="14.25" customHeight="1" x14ac:dyDescent="0.4">
      <c r="A39" s="13">
        <v>37</v>
      </c>
      <c r="B39" s="4" t="str">
        <f>"9784866809342"</f>
        <v>9784866809342</v>
      </c>
      <c r="C39" s="4" t="s">
        <v>84</v>
      </c>
      <c r="D39" s="4" t="s">
        <v>85</v>
      </c>
      <c r="E39" s="4" t="s">
        <v>86</v>
      </c>
      <c r="F39" s="4" t="s">
        <v>23</v>
      </c>
      <c r="G39" s="5">
        <v>45268</v>
      </c>
      <c r="H39" s="4">
        <v>1300</v>
      </c>
    </row>
    <row r="40" spans="1:8" ht="14.25" customHeight="1" x14ac:dyDescent="0.4">
      <c r="A40" s="13">
        <v>38</v>
      </c>
      <c r="B40" s="4" t="str">
        <f>"9784764107434"</f>
        <v>9784764107434</v>
      </c>
      <c r="C40" s="4" t="s">
        <v>456</v>
      </c>
      <c r="D40" s="4" t="s">
        <v>457</v>
      </c>
      <c r="E40" s="4" t="s">
        <v>457</v>
      </c>
      <c r="F40" s="4" t="s">
        <v>208</v>
      </c>
      <c r="G40" s="5">
        <v>45378</v>
      </c>
      <c r="H40" s="4">
        <v>6800</v>
      </c>
    </row>
    <row r="41" spans="1:8" ht="14.25" customHeight="1" x14ac:dyDescent="0.4">
      <c r="A41" s="13">
        <v>39</v>
      </c>
      <c r="B41" s="4" t="str">
        <f>"9784480805164"</f>
        <v>9784480805164</v>
      </c>
      <c r="C41" s="4" t="s">
        <v>480</v>
      </c>
      <c r="D41" s="4" t="s">
        <v>273</v>
      </c>
      <c r="E41" s="4" t="s">
        <v>10</v>
      </c>
      <c r="F41" s="4" t="s">
        <v>12</v>
      </c>
      <c r="G41" s="5">
        <v>45372</v>
      </c>
      <c r="H41" s="4">
        <v>1800</v>
      </c>
    </row>
    <row r="42" spans="1:8" ht="14.25" customHeight="1" x14ac:dyDescent="0.4">
      <c r="A42" s="13">
        <v>40</v>
      </c>
      <c r="B42" s="4" t="str">
        <f>"9784890726868"</f>
        <v>9784890726868</v>
      </c>
      <c r="C42" s="4" t="s">
        <v>481</v>
      </c>
      <c r="D42" s="4"/>
      <c r="E42" s="4" t="s">
        <v>516</v>
      </c>
      <c r="F42" s="4" t="s">
        <v>90</v>
      </c>
      <c r="G42" s="5">
        <v>45355</v>
      </c>
      <c r="H42" s="4">
        <v>1100</v>
      </c>
    </row>
    <row r="43" spans="1:8" ht="14.25" customHeight="1" x14ac:dyDescent="0.4">
      <c r="A43" s="13">
        <v>41</v>
      </c>
      <c r="B43" s="4" t="str">
        <f>"9784022631312"</f>
        <v>9784022631312</v>
      </c>
      <c r="C43" s="4" t="s">
        <v>482</v>
      </c>
      <c r="D43" s="4" t="s">
        <v>517</v>
      </c>
      <c r="E43" s="4" t="s">
        <v>11</v>
      </c>
      <c r="F43" s="4" t="s">
        <v>23</v>
      </c>
      <c r="G43" s="5">
        <v>45331</v>
      </c>
      <c r="H43" s="4">
        <v>1800</v>
      </c>
    </row>
    <row r="44" spans="1:8" ht="14.25" customHeight="1" x14ac:dyDescent="0.4">
      <c r="A44" s="13">
        <v>42</v>
      </c>
      <c r="B44" s="4" t="str">
        <f>"9784255013015"</f>
        <v>9784255013015</v>
      </c>
      <c r="C44" s="4" t="s">
        <v>483</v>
      </c>
      <c r="D44" s="4" t="s">
        <v>518</v>
      </c>
      <c r="E44" s="4" t="s">
        <v>89</v>
      </c>
      <c r="F44" s="4" t="s">
        <v>23</v>
      </c>
      <c r="G44" s="5">
        <v>44749</v>
      </c>
      <c r="H44" s="4">
        <v>1620</v>
      </c>
    </row>
    <row r="45" spans="1:8" ht="14.25" customHeight="1" x14ac:dyDescent="0.4">
      <c r="A45" s="13">
        <v>43</v>
      </c>
      <c r="B45" s="4" t="str">
        <f>"9784794974112"</f>
        <v>9784794974112</v>
      </c>
      <c r="C45" s="4" t="s">
        <v>484</v>
      </c>
      <c r="D45" s="4" t="s">
        <v>519</v>
      </c>
      <c r="E45" s="4" t="s">
        <v>35</v>
      </c>
      <c r="F45" s="4" t="s">
        <v>23</v>
      </c>
      <c r="G45" s="5">
        <v>45349</v>
      </c>
      <c r="H45" s="4">
        <v>1600</v>
      </c>
    </row>
    <row r="46" spans="1:8" ht="14.25" customHeight="1" x14ac:dyDescent="0.4">
      <c r="A46" s="13">
        <v>44</v>
      </c>
      <c r="B46" s="4" t="str">
        <f>"9784022276568"</f>
        <v>9784022276568</v>
      </c>
      <c r="C46" s="4" t="s">
        <v>200</v>
      </c>
      <c r="D46" s="4" t="s">
        <v>11</v>
      </c>
      <c r="E46" s="4" t="s">
        <v>11</v>
      </c>
      <c r="F46" s="4" t="s">
        <v>29</v>
      </c>
      <c r="G46" s="5">
        <v>45310</v>
      </c>
      <c r="H46" s="4">
        <v>1500</v>
      </c>
    </row>
    <row r="47" spans="1:8" ht="14.25" customHeight="1" x14ac:dyDescent="0.4">
      <c r="A47" s="13">
        <v>45</v>
      </c>
      <c r="B47" s="4" t="str">
        <f>"9784262130484"</f>
        <v>9784262130484</v>
      </c>
      <c r="C47" s="4" t="s">
        <v>485</v>
      </c>
      <c r="D47" s="4" t="s">
        <v>520</v>
      </c>
      <c r="E47" s="4" t="s">
        <v>521</v>
      </c>
      <c r="F47" s="4" t="s">
        <v>38</v>
      </c>
      <c r="G47" s="5">
        <v>43873</v>
      </c>
      <c r="H47" s="4">
        <v>1100</v>
      </c>
    </row>
    <row r="48" spans="1:8" ht="14.25" customHeight="1" x14ac:dyDescent="0.4">
      <c r="A48" s="13">
        <v>46</v>
      </c>
      <c r="B48" s="4" t="str">
        <f>"9784022630582"</f>
        <v>9784022630582</v>
      </c>
      <c r="C48" s="4" t="s">
        <v>320</v>
      </c>
      <c r="D48" s="4" t="s">
        <v>321</v>
      </c>
      <c r="E48" s="4" t="s">
        <v>11</v>
      </c>
      <c r="F48" s="4" t="s">
        <v>23</v>
      </c>
      <c r="G48" s="5">
        <v>42833</v>
      </c>
      <c r="H48" s="4">
        <v>1300</v>
      </c>
    </row>
    <row r="49" spans="1:8" ht="14.25" customHeight="1" x14ac:dyDescent="0.4">
      <c r="A49" s="13">
        <v>47</v>
      </c>
      <c r="B49" s="4" t="str">
        <f>"9784826902434"</f>
        <v>9784826902434</v>
      </c>
      <c r="C49" s="4" t="s">
        <v>458</v>
      </c>
      <c r="D49" s="4" t="s">
        <v>459</v>
      </c>
      <c r="E49" s="4" t="s">
        <v>392</v>
      </c>
      <c r="F49" s="4" t="s">
        <v>100</v>
      </c>
      <c r="G49" s="5">
        <v>44846</v>
      </c>
      <c r="H49" s="4">
        <v>3000</v>
      </c>
    </row>
    <row r="50" spans="1:8" ht="14.25" customHeight="1" x14ac:dyDescent="0.4">
      <c r="A50" s="13">
        <v>48</v>
      </c>
      <c r="B50" s="4" t="str">
        <f>"9784163917917"</f>
        <v>9784163917917</v>
      </c>
      <c r="C50" s="4" t="s">
        <v>312</v>
      </c>
      <c r="D50" s="4" t="s">
        <v>313</v>
      </c>
      <c r="E50" s="4" t="s">
        <v>16</v>
      </c>
      <c r="F50" s="4" t="s">
        <v>23</v>
      </c>
      <c r="G50" s="5">
        <v>45275</v>
      </c>
      <c r="H50" s="4">
        <v>1600</v>
      </c>
    </row>
    <row r="51" spans="1:8" ht="14.25" customHeight="1" x14ac:dyDescent="0.4">
      <c r="A51" s="13">
        <v>49</v>
      </c>
      <c r="B51" s="4" t="str">
        <f>"9784588011658"</f>
        <v>9784588011658</v>
      </c>
      <c r="C51" s="4" t="s">
        <v>305</v>
      </c>
      <c r="D51" s="4" t="s">
        <v>306</v>
      </c>
      <c r="E51" s="4" t="s">
        <v>209</v>
      </c>
      <c r="F51" s="4" t="s">
        <v>50</v>
      </c>
      <c r="G51" s="5">
        <v>45335</v>
      </c>
      <c r="H51" s="4">
        <v>5400</v>
      </c>
    </row>
    <row r="52" spans="1:8" ht="14.25" customHeight="1" x14ac:dyDescent="0.4">
      <c r="A52" s="13">
        <v>50</v>
      </c>
      <c r="B52" s="4" t="str">
        <f>"9784817605184"</f>
        <v>9784817605184</v>
      </c>
      <c r="C52" s="4" t="s">
        <v>460</v>
      </c>
      <c r="D52" s="4" t="s">
        <v>461</v>
      </c>
      <c r="E52" s="4" t="s">
        <v>462</v>
      </c>
      <c r="F52" s="4" t="s">
        <v>208</v>
      </c>
      <c r="G52" s="5">
        <v>45282</v>
      </c>
      <c r="H52" s="4">
        <v>730</v>
      </c>
    </row>
    <row r="53" spans="1:8" ht="14.25" customHeight="1" x14ac:dyDescent="0.4">
      <c r="A53" s="13">
        <v>51</v>
      </c>
      <c r="B53" s="4" t="str">
        <f>"9784103553410"</f>
        <v>9784103553410</v>
      </c>
      <c r="C53" s="4" t="s">
        <v>284</v>
      </c>
      <c r="D53" s="4" t="s">
        <v>285</v>
      </c>
      <c r="E53" s="4" t="s">
        <v>9</v>
      </c>
      <c r="F53" s="4" t="s">
        <v>12</v>
      </c>
      <c r="G53" s="5">
        <v>45247</v>
      </c>
      <c r="H53" s="4">
        <v>1750</v>
      </c>
    </row>
    <row r="54" spans="1:8" ht="14.25" customHeight="1" x14ac:dyDescent="0.4">
      <c r="A54" s="13">
        <v>52</v>
      </c>
      <c r="B54" s="4" t="str">
        <f>"9784620108629"</f>
        <v>9784620108629</v>
      </c>
      <c r="C54" s="4" t="s">
        <v>286</v>
      </c>
      <c r="D54" s="4" t="s">
        <v>274</v>
      </c>
      <c r="E54" s="4" t="s">
        <v>287</v>
      </c>
      <c r="F54" s="4" t="s">
        <v>12</v>
      </c>
      <c r="G54" s="5">
        <v>44988</v>
      </c>
      <c r="H54" s="4">
        <v>1800</v>
      </c>
    </row>
    <row r="55" spans="1:8" ht="14.25" customHeight="1" x14ac:dyDescent="0.4">
      <c r="A55" s="13">
        <v>53</v>
      </c>
      <c r="B55" s="4" t="str">
        <f>"9784788623996"</f>
        <v>9784788623996</v>
      </c>
      <c r="C55" s="4" t="s">
        <v>486</v>
      </c>
      <c r="D55" s="4" t="s">
        <v>522</v>
      </c>
      <c r="E55" s="4" t="s">
        <v>523</v>
      </c>
      <c r="F55" s="4" t="s">
        <v>90</v>
      </c>
      <c r="G55" s="5">
        <v>45306</v>
      </c>
      <c r="H55" s="4">
        <v>1600</v>
      </c>
    </row>
    <row r="56" spans="1:8" ht="14.25" customHeight="1" x14ac:dyDescent="0.4">
      <c r="A56" s="13">
        <v>54</v>
      </c>
      <c r="B56" s="4" t="str">
        <f>"9784163918051"</f>
        <v>9784163918051</v>
      </c>
      <c r="C56" s="4" t="s">
        <v>487</v>
      </c>
      <c r="D56" s="4" t="s">
        <v>524</v>
      </c>
      <c r="E56" s="4" t="s">
        <v>16</v>
      </c>
      <c r="F56" s="4" t="s">
        <v>23</v>
      </c>
      <c r="G56" s="5">
        <v>45328</v>
      </c>
      <c r="H56" s="4">
        <v>1700</v>
      </c>
    </row>
    <row r="57" spans="1:8" ht="14.25" customHeight="1" x14ac:dyDescent="0.4">
      <c r="A57" s="13">
        <v>55</v>
      </c>
      <c r="B57" s="4" t="str">
        <f>"9784791776139"</f>
        <v>9784791776139</v>
      </c>
      <c r="C57" s="4" t="s">
        <v>488</v>
      </c>
      <c r="D57" s="4" t="s">
        <v>525</v>
      </c>
      <c r="E57" s="4" t="s">
        <v>95</v>
      </c>
      <c r="F57" s="4" t="s">
        <v>23</v>
      </c>
      <c r="G57" s="5">
        <v>45336</v>
      </c>
      <c r="H57" s="4">
        <v>3200</v>
      </c>
    </row>
    <row r="58" spans="1:8" ht="14.25" customHeight="1" x14ac:dyDescent="0.4">
      <c r="A58" s="13">
        <v>56</v>
      </c>
      <c r="B58" s="4" t="str">
        <f>"9784065311790"</f>
        <v>9784065311790</v>
      </c>
      <c r="C58" s="4" t="s">
        <v>39</v>
      </c>
      <c r="D58" s="4" t="s">
        <v>15</v>
      </c>
      <c r="E58" s="4" t="s">
        <v>19</v>
      </c>
      <c r="F58" s="4" t="s">
        <v>12</v>
      </c>
      <c r="G58" s="5">
        <v>45190</v>
      </c>
      <c r="H58" s="4">
        <v>1800</v>
      </c>
    </row>
    <row r="59" spans="1:8" ht="14.25" customHeight="1" x14ac:dyDescent="0.4">
      <c r="A59" s="13">
        <v>57</v>
      </c>
      <c r="B59" s="4" t="str">
        <f>"9784334953539"</f>
        <v>9784334953539</v>
      </c>
      <c r="C59" s="4" t="s">
        <v>489</v>
      </c>
      <c r="D59" s="4" t="s">
        <v>526</v>
      </c>
      <c r="E59" s="4" t="s">
        <v>26</v>
      </c>
      <c r="F59" s="4" t="s">
        <v>23</v>
      </c>
      <c r="G59" s="5">
        <v>44951</v>
      </c>
      <c r="H59" s="4">
        <v>1250</v>
      </c>
    </row>
    <row r="60" spans="1:8" ht="14.25" customHeight="1" x14ac:dyDescent="0.4">
      <c r="A60" s="13">
        <v>58</v>
      </c>
      <c r="B60" s="4" t="str">
        <f>"9784000616300"</f>
        <v>9784000616300</v>
      </c>
      <c r="C60" s="4" t="s">
        <v>490</v>
      </c>
      <c r="D60" s="4" t="s">
        <v>527</v>
      </c>
      <c r="E60" s="4" t="s">
        <v>13</v>
      </c>
      <c r="F60" s="4" t="s">
        <v>28</v>
      </c>
      <c r="G60" s="5">
        <v>45350</v>
      </c>
      <c r="H60" s="4">
        <v>2700</v>
      </c>
    </row>
    <row r="61" spans="1:8" ht="14.25" customHeight="1" x14ac:dyDescent="0.4">
      <c r="A61" s="13">
        <v>59</v>
      </c>
      <c r="B61" s="4" t="str">
        <f>"9784794226808"</f>
        <v>9784794226808</v>
      </c>
      <c r="C61" s="4" t="s">
        <v>47</v>
      </c>
      <c r="D61" s="4" t="s">
        <v>48</v>
      </c>
      <c r="E61" s="4" t="s">
        <v>42</v>
      </c>
      <c r="F61" s="4" t="s">
        <v>34</v>
      </c>
      <c r="G61" s="5">
        <v>45230</v>
      </c>
      <c r="H61" s="4">
        <v>1600</v>
      </c>
    </row>
    <row r="62" spans="1:8" ht="14.25" customHeight="1" x14ac:dyDescent="0.4">
      <c r="A62" s="13">
        <v>60</v>
      </c>
      <c r="B62" s="4" t="str">
        <f>"9784910962030"</f>
        <v>9784910962030</v>
      </c>
      <c r="C62" s="4" t="s">
        <v>491</v>
      </c>
      <c r="D62" s="4" t="s">
        <v>528</v>
      </c>
      <c r="E62" s="4" t="s">
        <v>529</v>
      </c>
      <c r="F62" s="4" t="s">
        <v>23</v>
      </c>
      <c r="G62" s="5">
        <v>45223</v>
      </c>
      <c r="H62" s="4">
        <v>1600</v>
      </c>
    </row>
    <row r="63" spans="1:8" ht="14.25" customHeight="1" x14ac:dyDescent="0.4">
      <c r="A63" s="13">
        <v>61</v>
      </c>
      <c r="B63" s="4" t="str">
        <f>"9784065296714"</f>
        <v>9784065296714</v>
      </c>
      <c r="C63" s="4" t="s">
        <v>44</v>
      </c>
      <c r="D63" s="4" t="s">
        <v>45</v>
      </c>
      <c r="E63" s="4" t="s">
        <v>19</v>
      </c>
      <c r="F63" s="4" t="s">
        <v>23</v>
      </c>
      <c r="G63" s="5">
        <v>45202</v>
      </c>
      <c r="H63" s="4">
        <v>1500</v>
      </c>
    </row>
    <row r="64" spans="1:8" ht="14.25" customHeight="1" x14ac:dyDescent="0.4">
      <c r="A64" s="13">
        <v>62</v>
      </c>
      <c r="B64" s="4" t="str">
        <f>"9784263701232"</f>
        <v>9784263701232</v>
      </c>
      <c r="C64" s="4" t="s">
        <v>492</v>
      </c>
      <c r="D64" s="4" t="s">
        <v>530</v>
      </c>
      <c r="E64" s="4" t="s">
        <v>530</v>
      </c>
      <c r="F64" s="4" t="s">
        <v>38</v>
      </c>
      <c r="G64" s="5">
        <v>45342</v>
      </c>
      <c r="H64" s="4">
        <v>1600</v>
      </c>
    </row>
    <row r="65" spans="1:8" ht="14.25" customHeight="1" x14ac:dyDescent="0.4">
      <c r="A65" s="13">
        <v>63</v>
      </c>
      <c r="B65" s="4" t="str">
        <f>"9784562073832"</f>
        <v>9784562073832</v>
      </c>
      <c r="C65" s="4" t="s">
        <v>493</v>
      </c>
      <c r="D65" s="4" t="s">
        <v>531</v>
      </c>
      <c r="E65" s="4" t="s">
        <v>532</v>
      </c>
      <c r="F65" s="4" t="s">
        <v>34</v>
      </c>
      <c r="G65" s="5">
        <v>45279</v>
      </c>
      <c r="H65" s="4">
        <v>2700</v>
      </c>
    </row>
    <row r="66" spans="1:8" ht="14.25" customHeight="1" x14ac:dyDescent="0.4">
      <c r="A66" s="13">
        <v>64</v>
      </c>
      <c r="B66" s="4" t="str">
        <f>"9784054069565"</f>
        <v>9784054069565</v>
      </c>
      <c r="C66" s="4" t="s">
        <v>463</v>
      </c>
      <c r="D66" s="4" t="s">
        <v>464</v>
      </c>
      <c r="E66" s="4" t="s">
        <v>357</v>
      </c>
      <c r="F66" s="4" t="s">
        <v>100</v>
      </c>
      <c r="G66" s="5">
        <v>45254</v>
      </c>
      <c r="H66" s="4">
        <v>1800</v>
      </c>
    </row>
    <row r="67" spans="1:8" ht="14.25" customHeight="1" x14ac:dyDescent="0.4">
      <c r="A67" s="13">
        <v>65</v>
      </c>
      <c r="B67" s="4" t="str">
        <f>"9784480816900"</f>
        <v>9784480816900</v>
      </c>
      <c r="C67" s="4" t="s">
        <v>494</v>
      </c>
      <c r="D67" s="4" t="s">
        <v>465</v>
      </c>
      <c r="E67" s="4" t="s">
        <v>10</v>
      </c>
      <c r="F67" s="4" t="s">
        <v>23</v>
      </c>
      <c r="G67" s="5">
        <v>45231</v>
      </c>
      <c r="H67" s="4">
        <v>4500</v>
      </c>
    </row>
    <row r="68" spans="1:8" ht="14.25" customHeight="1" x14ac:dyDescent="0.4">
      <c r="A68" s="13">
        <v>66</v>
      </c>
      <c r="B68" s="4" t="str">
        <f>"9784163917252"</f>
        <v>9784163917252</v>
      </c>
      <c r="C68" s="4" t="s">
        <v>322</v>
      </c>
      <c r="D68" s="4" t="s">
        <v>323</v>
      </c>
      <c r="E68" s="4" t="s">
        <v>16</v>
      </c>
      <c r="F68" s="4" t="s">
        <v>34</v>
      </c>
      <c r="G68" s="5">
        <v>45117</v>
      </c>
      <c r="H68" s="4">
        <v>1600</v>
      </c>
    </row>
    <row r="69" spans="1:8" ht="14.25" customHeight="1" x14ac:dyDescent="0.4">
      <c r="A69" s="13">
        <v>67</v>
      </c>
      <c r="B69" s="4" t="str">
        <f>"9784789510240"</f>
        <v>9784789510240</v>
      </c>
      <c r="C69" s="4" t="s">
        <v>495</v>
      </c>
      <c r="D69" s="4" t="s">
        <v>533</v>
      </c>
      <c r="E69" s="4" t="s">
        <v>534</v>
      </c>
      <c r="F69" s="4" t="s">
        <v>38</v>
      </c>
      <c r="G69" s="5">
        <v>45341</v>
      </c>
      <c r="H69" s="4">
        <v>1700</v>
      </c>
    </row>
    <row r="70" spans="1:8" ht="14.25" customHeight="1" x14ac:dyDescent="0.4">
      <c r="A70" s="13">
        <v>68</v>
      </c>
      <c r="B70" s="4" t="str">
        <f>"9784344042445"</f>
        <v>9784344042445</v>
      </c>
      <c r="C70" s="4" t="s">
        <v>496</v>
      </c>
      <c r="D70" s="4" t="s">
        <v>535</v>
      </c>
      <c r="E70" s="4" t="s">
        <v>49</v>
      </c>
      <c r="F70" s="4" t="s">
        <v>23</v>
      </c>
      <c r="G70" s="5">
        <v>45323</v>
      </c>
      <c r="H70" s="4">
        <v>1700</v>
      </c>
    </row>
    <row r="71" spans="1:8" ht="14.25" customHeight="1" x14ac:dyDescent="0.4">
      <c r="A71" s="13">
        <v>69</v>
      </c>
      <c r="B71" s="4" t="str">
        <f>"9784794225573"</f>
        <v>9784794225573</v>
      </c>
      <c r="C71" s="4" t="s">
        <v>88</v>
      </c>
      <c r="D71" s="4" t="s">
        <v>48</v>
      </c>
      <c r="E71" s="4" t="s">
        <v>42</v>
      </c>
      <c r="F71" s="4" t="s">
        <v>34</v>
      </c>
      <c r="G71" s="5">
        <v>44593</v>
      </c>
      <c r="H71" s="4">
        <v>1500</v>
      </c>
    </row>
    <row r="72" spans="1:8" ht="14.25" customHeight="1" x14ac:dyDescent="0.4">
      <c r="A72" s="13">
        <v>70</v>
      </c>
      <c r="B72" s="4" t="str">
        <f>"9784774407760"</f>
        <v>9784774407760</v>
      </c>
      <c r="C72" s="4" t="s">
        <v>215</v>
      </c>
      <c r="D72" s="4" t="s">
        <v>216</v>
      </c>
      <c r="E72" s="4" t="s">
        <v>217</v>
      </c>
      <c r="F72" s="4" t="s">
        <v>29</v>
      </c>
      <c r="G72" s="5">
        <v>44908</v>
      </c>
      <c r="H72" s="4">
        <v>2000</v>
      </c>
    </row>
    <row r="73" spans="1:8" ht="14.25" customHeight="1" x14ac:dyDescent="0.4">
      <c r="A73" s="13">
        <v>71</v>
      </c>
      <c r="B73" s="4" t="str">
        <f>"9784163918068"</f>
        <v>9784163918068</v>
      </c>
      <c r="C73" s="4" t="s">
        <v>317</v>
      </c>
      <c r="D73" s="4" t="s">
        <v>272</v>
      </c>
      <c r="E73" s="4" t="s">
        <v>16</v>
      </c>
      <c r="F73" s="4" t="s">
        <v>12</v>
      </c>
      <c r="G73" s="5">
        <v>45344</v>
      </c>
      <c r="H73" s="4">
        <v>1600</v>
      </c>
    </row>
    <row r="74" spans="1:8" ht="14.25" customHeight="1" x14ac:dyDescent="0.4">
      <c r="A74" s="13">
        <v>72</v>
      </c>
      <c r="B74" s="4" t="str">
        <f>"9784760155569"</f>
        <v>9784760155569</v>
      </c>
      <c r="C74" s="4" t="s">
        <v>212</v>
      </c>
      <c r="D74" s="4" t="s">
        <v>213</v>
      </c>
      <c r="E74" s="4" t="s">
        <v>214</v>
      </c>
      <c r="F74" s="4" t="s">
        <v>23</v>
      </c>
      <c r="G74" s="5">
        <v>45303</v>
      </c>
      <c r="H74" s="4">
        <v>1800</v>
      </c>
    </row>
    <row r="75" spans="1:8" ht="14.25" customHeight="1" x14ac:dyDescent="0.4">
      <c r="A75" s="13">
        <v>73</v>
      </c>
      <c r="B75" s="4" t="str">
        <f>"9784074467303"</f>
        <v>9784074467303</v>
      </c>
      <c r="C75" s="4" t="s">
        <v>497</v>
      </c>
      <c r="D75" s="4" t="s">
        <v>473</v>
      </c>
      <c r="E75" s="4" t="s">
        <v>473</v>
      </c>
      <c r="F75" s="4" t="s">
        <v>38</v>
      </c>
      <c r="G75" s="5">
        <v>44229</v>
      </c>
      <c r="H75" s="4">
        <v>1380</v>
      </c>
    </row>
    <row r="76" spans="1:8" ht="14.25" customHeight="1" x14ac:dyDescent="0.4">
      <c r="A76" s="13">
        <v>74</v>
      </c>
      <c r="B76" s="4" t="str">
        <f>"9784093867078"</f>
        <v>9784093867078</v>
      </c>
      <c r="C76" s="4" t="s">
        <v>498</v>
      </c>
      <c r="D76" s="4" t="s">
        <v>536</v>
      </c>
      <c r="E76" s="4" t="s">
        <v>87</v>
      </c>
      <c r="F76" s="4" t="s">
        <v>12</v>
      </c>
      <c r="G76" s="5">
        <v>45317</v>
      </c>
      <c r="H76" s="4">
        <v>1800</v>
      </c>
    </row>
    <row r="77" spans="1:8" ht="14.25" customHeight="1" x14ac:dyDescent="0.4">
      <c r="A77" s="13">
        <v>75</v>
      </c>
      <c r="B77" s="4" t="str">
        <f>"9784000297035"</f>
        <v>9784000297035</v>
      </c>
      <c r="C77" s="4" t="s">
        <v>324</v>
      </c>
      <c r="D77" s="4" t="s">
        <v>325</v>
      </c>
      <c r="E77" s="4" t="s">
        <v>13</v>
      </c>
      <c r="F77" s="4" t="s">
        <v>100</v>
      </c>
      <c r="G77" s="5">
        <v>44305</v>
      </c>
      <c r="H77" s="4">
        <v>1200</v>
      </c>
    </row>
    <row r="78" spans="1:8" ht="14.25" customHeight="1" x14ac:dyDescent="0.4">
      <c r="A78" s="13">
        <v>76</v>
      </c>
      <c r="B78" s="4" t="str">
        <f>"9784814005062"</f>
        <v>9784814005062</v>
      </c>
      <c r="C78" s="4" t="s">
        <v>292</v>
      </c>
      <c r="D78" s="4" t="s">
        <v>293</v>
      </c>
      <c r="E78" s="4" t="s">
        <v>294</v>
      </c>
      <c r="F78" s="4" t="s">
        <v>34</v>
      </c>
      <c r="G78" s="5">
        <v>45271</v>
      </c>
      <c r="H78" s="4">
        <v>2400</v>
      </c>
    </row>
    <row r="79" spans="1:8" ht="14.25" customHeight="1" x14ac:dyDescent="0.4">
      <c r="A79" s="13">
        <v>77</v>
      </c>
      <c r="B79" s="4" t="str">
        <f>"9784255008516"</f>
        <v>9784255008516</v>
      </c>
      <c r="C79" s="4" t="s">
        <v>499</v>
      </c>
      <c r="D79" s="4" t="s">
        <v>465</v>
      </c>
      <c r="E79" s="4" t="s">
        <v>89</v>
      </c>
      <c r="F79" s="4" t="s">
        <v>23</v>
      </c>
      <c r="G79" s="5">
        <v>42157</v>
      </c>
      <c r="H79" s="4">
        <v>1560</v>
      </c>
    </row>
    <row r="80" spans="1:8" ht="14.25" customHeight="1" x14ac:dyDescent="0.4">
      <c r="A80" s="13">
        <v>78</v>
      </c>
      <c r="B80" s="4" t="str">
        <f>"9784889142778"</f>
        <v>9784889142778</v>
      </c>
      <c r="C80" s="4" t="s">
        <v>466</v>
      </c>
      <c r="D80" s="4"/>
      <c r="E80" s="4" t="s">
        <v>467</v>
      </c>
      <c r="F80" s="4"/>
      <c r="G80" s="5">
        <v>45373</v>
      </c>
      <c r="H80" s="4">
        <v>682</v>
      </c>
    </row>
    <row r="81" spans="1:8" ht="14.25" customHeight="1" x14ac:dyDescent="0.4">
      <c r="A81" s="13">
        <v>79</v>
      </c>
      <c r="B81" s="4" t="str">
        <f>"9784103554110"</f>
        <v>9784103554110</v>
      </c>
      <c r="C81" s="4" t="s">
        <v>500</v>
      </c>
      <c r="D81" s="4" t="s">
        <v>537</v>
      </c>
      <c r="E81" s="4" t="s">
        <v>9</v>
      </c>
      <c r="F81" s="4" t="s">
        <v>28</v>
      </c>
      <c r="G81" s="5">
        <v>45321</v>
      </c>
      <c r="H81" s="4">
        <v>3500</v>
      </c>
    </row>
    <row r="82" spans="1:8" ht="14.25" customHeight="1" x14ac:dyDescent="0.4">
      <c r="A82" s="13">
        <v>80</v>
      </c>
      <c r="B82" s="4" t="str">
        <f>"9784794974082"</f>
        <v>9784794974082</v>
      </c>
      <c r="C82" s="4" t="s">
        <v>303</v>
      </c>
      <c r="D82" s="4" t="s">
        <v>304</v>
      </c>
      <c r="E82" s="4" t="s">
        <v>35</v>
      </c>
      <c r="F82" s="4" t="s">
        <v>23</v>
      </c>
      <c r="G82" s="5">
        <v>45292</v>
      </c>
      <c r="H82" s="4">
        <v>2200</v>
      </c>
    </row>
    <row r="83" spans="1:8" ht="14.25" customHeight="1" x14ac:dyDescent="0.4">
      <c r="A83" s="13">
        <v>81</v>
      </c>
      <c r="B83" s="4" t="str">
        <f>"9784588410390"</f>
        <v>9784588410390</v>
      </c>
      <c r="C83" s="4" t="s">
        <v>501</v>
      </c>
      <c r="D83" s="4" t="s">
        <v>538</v>
      </c>
      <c r="E83" s="4" t="s">
        <v>209</v>
      </c>
      <c r="F83" s="4" t="s">
        <v>28</v>
      </c>
      <c r="G83" s="5">
        <v>45356</v>
      </c>
      <c r="H83" s="4">
        <v>3200</v>
      </c>
    </row>
    <row r="84" spans="1:8" ht="14.25" customHeight="1" x14ac:dyDescent="0.4">
      <c r="A84" s="13">
        <v>82</v>
      </c>
      <c r="B84" s="4" t="str">
        <f>"9784585300106"</f>
        <v>9784585300106</v>
      </c>
      <c r="C84" s="4" t="s">
        <v>468</v>
      </c>
      <c r="D84" s="4" t="s">
        <v>469</v>
      </c>
      <c r="E84" s="4" t="s">
        <v>444</v>
      </c>
      <c r="F84" s="4" t="s">
        <v>29</v>
      </c>
      <c r="G84" s="5">
        <v>45231</v>
      </c>
      <c r="H84" s="4">
        <v>3500</v>
      </c>
    </row>
    <row r="85" spans="1:8" ht="14.25" customHeight="1" x14ac:dyDescent="0.4">
      <c r="A85" s="13">
        <v>83</v>
      </c>
      <c r="B85" s="4" t="str">
        <f>"9784046047991"</f>
        <v>9784046047991</v>
      </c>
      <c r="C85" s="4" t="s">
        <v>502</v>
      </c>
      <c r="D85" s="4" t="s">
        <v>539</v>
      </c>
      <c r="E85" s="4" t="s">
        <v>27</v>
      </c>
      <c r="F85" s="4" t="s">
        <v>23</v>
      </c>
      <c r="G85" s="5">
        <v>44093</v>
      </c>
      <c r="H85" s="4">
        <v>1300</v>
      </c>
    </row>
    <row r="86" spans="1:8" ht="14.25" customHeight="1" x14ac:dyDescent="0.4">
      <c r="A86" s="13">
        <v>84</v>
      </c>
      <c r="B86" s="4" t="str">
        <f>"9784787292759"</f>
        <v>9784787292759</v>
      </c>
      <c r="C86" s="4" t="s">
        <v>503</v>
      </c>
      <c r="D86" s="4" t="s">
        <v>540</v>
      </c>
      <c r="E86" s="4" t="s">
        <v>97</v>
      </c>
      <c r="F86" s="4" t="s">
        <v>23</v>
      </c>
      <c r="G86" s="5">
        <v>45346</v>
      </c>
      <c r="H86" s="4">
        <v>3000</v>
      </c>
    </row>
    <row r="87" spans="1:8" ht="14.25" customHeight="1" x14ac:dyDescent="0.4">
      <c r="A87" s="13">
        <v>85</v>
      </c>
      <c r="B87" s="4" t="str">
        <f>"9784911029046"</f>
        <v>9784911029046</v>
      </c>
      <c r="C87" s="4" t="s">
        <v>504</v>
      </c>
      <c r="D87" s="4" t="s">
        <v>541</v>
      </c>
      <c r="E87" s="4" t="s">
        <v>542</v>
      </c>
      <c r="F87" s="4" t="s">
        <v>23</v>
      </c>
      <c r="G87" s="5">
        <v>45268</v>
      </c>
      <c r="H87" s="4">
        <v>3600</v>
      </c>
    </row>
    <row r="88" spans="1:8" ht="14.25" customHeight="1" x14ac:dyDescent="0.4">
      <c r="A88" s="13">
        <v>86</v>
      </c>
      <c r="B88" s="4" t="str">
        <f>"9784065335833"</f>
        <v>9784065335833</v>
      </c>
      <c r="C88" s="4" t="s">
        <v>314</v>
      </c>
      <c r="D88" s="4" t="s">
        <v>291</v>
      </c>
      <c r="E88" s="4" t="s">
        <v>19</v>
      </c>
      <c r="F88" s="4" t="s">
        <v>12</v>
      </c>
      <c r="G88" s="5">
        <v>45216</v>
      </c>
      <c r="H88" s="4">
        <v>1900</v>
      </c>
    </row>
    <row r="89" spans="1:8" ht="14.25" customHeight="1" x14ac:dyDescent="0.4">
      <c r="A89" s="13">
        <v>87</v>
      </c>
      <c r="B89" s="4" t="str">
        <f>"9784472406317"</f>
        <v>9784472406317</v>
      </c>
      <c r="C89" s="4" t="s">
        <v>470</v>
      </c>
      <c r="D89" s="4" t="s">
        <v>471</v>
      </c>
      <c r="E89" s="4" t="s">
        <v>472</v>
      </c>
      <c r="F89" s="4" t="s">
        <v>29</v>
      </c>
      <c r="G89" s="5">
        <v>45245</v>
      </c>
      <c r="H89" s="4">
        <v>1800</v>
      </c>
    </row>
    <row r="90" spans="1:8" ht="14.25" customHeight="1" x14ac:dyDescent="0.4">
      <c r="A90" s="13">
        <v>88</v>
      </c>
      <c r="B90" s="4" t="str">
        <f>"9784087718010"</f>
        <v>9784087718010</v>
      </c>
      <c r="C90" s="4" t="s">
        <v>505</v>
      </c>
      <c r="D90" s="4" t="s">
        <v>33</v>
      </c>
      <c r="E90" s="4" t="s">
        <v>22</v>
      </c>
      <c r="F90" s="4" t="s">
        <v>12</v>
      </c>
      <c r="G90" s="5">
        <v>44736</v>
      </c>
      <c r="H90" s="4">
        <v>2200</v>
      </c>
    </row>
    <row r="91" spans="1:8" ht="14.25" customHeight="1" x14ac:dyDescent="0.4">
      <c r="A91" s="13">
        <v>89</v>
      </c>
      <c r="B91" s="4" t="str">
        <f>"9784093867108"</f>
        <v>9784093867108</v>
      </c>
      <c r="C91" s="4" t="s">
        <v>506</v>
      </c>
      <c r="D91" s="4" t="s">
        <v>275</v>
      </c>
      <c r="E91" s="4" t="s">
        <v>87</v>
      </c>
      <c r="F91" s="4" t="s">
        <v>12</v>
      </c>
      <c r="G91" s="5">
        <v>45349</v>
      </c>
      <c r="H91" s="4">
        <v>1500</v>
      </c>
    </row>
    <row r="92" spans="1:8" ht="14.25" customHeight="1" x14ac:dyDescent="0.4">
      <c r="A92" s="13">
        <v>90</v>
      </c>
      <c r="B92" s="4" t="str">
        <f>"9784336075970"</f>
        <v>9784336075970</v>
      </c>
      <c r="C92" s="4" t="s">
        <v>507</v>
      </c>
      <c r="D92" s="4" t="s">
        <v>543</v>
      </c>
      <c r="E92" s="4" t="s">
        <v>391</v>
      </c>
      <c r="F92" s="4" t="s">
        <v>34</v>
      </c>
      <c r="G92" s="5">
        <v>45346</v>
      </c>
      <c r="H92" s="4">
        <v>2600</v>
      </c>
    </row>
    <row r="93" spans="1:8" ht="14.25" customHeight="1" x14ac:dyDescent="0.4">
      <c r="A93" s="13">
        <v>91</v>
      </c>
      <c r="B93" s="4" t="str">
        <f>"9784046828279"</f>
        <v>9784046828279</v>
      </c>
      <c r="C93" s="4" t="s">
        <v>508</v>
      </c>
      <c r="D93" s="4" t="s">
        <v>544</v>
      </c>
      <c r="E93" s="4" t="s">
        <v>27</v>
      </c>
      <c r="F93" s="4" t="s">
        <v>38</v>
      </c>
      <c r="G93" s="5">
        <v>45321</v>
      </c>
      <c r="H93" s="4">
        <v>1600</v>
      </c>
    </row>
    <row r="94" spans="1:8" ht="14.25" customHeight="1" x14ac:dyDescent="0.4">
      <c r="A94" s="13">
        <v>92</v>
      </c>
      <c r="B94" s="4" t="str">
        <f>"9784140819456"</f>
        <v>9784140819456</v>
      </c>
      <c r="C94" s="4" t="s">
        <v>206</v>
      </c>
      <c r="D94" s="4" t="s">
        <v>207</v>
      </c>
      <c r="E94" s="4" t="s">
        <v>30</v>
      </c>
      <c r="F94" s="4" t="s">
        <v>34</v>
      </c>
      <c r="G94" s="5">
        <v>45225</v>
      </c>
      <c r="H94" s="4">
        <v>3600</v>
      </c>
    </row>
    <row r="95" spans="1:8" ht="14.25" customHeight="1" x14ac:dyDescent="0.4">
      <c r="A95" s="13">
        <v>93</v>
      </c>
      <c r="B95" s="4" t="str">
        <f>"9784643240016"</f>
        <v>9784643240016</v>
      </c>
      <c r="C95" s="4" t="s">
        <v>474</v>
      </c>
      <c r="D95" s="4"/>
      <c r="E95" s="4" t="s">
        <v>475</v>
      </c>
      <c r="F95" s="4" t="s">
        <v>208</v>
      </c>
      <c r="G95" s="5">
        <v>45359</v>
      </c>
      <c r="H95" s="4">
        <v>4200</v>
      </c>
    </row>
    <row r="96" spans="1:8" ht="14.25" customHeight="1" x14ac:dyDescent="0.4">
      <c r="A96" s="13">
        <v>94</v>
      </c>
      <c r="B96" s="4" t="str">
        <f>"9784299049315"</f>
        <v>9784299049315</v>
      </c>
      <c r="C96" s="4" t="s">
        <v>196</v>
      </c>
      <c r="D96" s="4" t="s">
        <v>197</v>
      </c>
      <c r="E96" s="4" t="s">
        <v>21</v>
      </c>
      <c r="F96" s="4" t="s">
        <v>12</v>
      </c>
      <c r="G96" s="5">
        <v>45300</v>
      </c>
      <c r="H96" s="4">
        <v>1500</v>
      </c>
    </row>
    <row r="97" spans="1:8" ht="14.25" customHeight="1" x14ac:dyDescent="0.4">
      <c r="A97" s="13">
        <v>95</v>
      </c>
      <c r="B97" s="4" t="str">
        <f>"9784065345986"</f>
        <v>9784065345986</v>
      </c>
      <c r="C97" s="4" t="s">
        <v>310</v>
      </c>
      <c r="D97" s="4" t="s">
        <v>311</v>
      </c>
      <c r="E97" s="4" t="s">
        <v>19</v>
      </c>
      <c r="F97" s="4" t="s">
        <v>14</v>
      </c>
      <c r="G97" s="5">
        <v>45337</v>
      </c>
      <c r="H97" s="4">
        <v>2000</v>
      </c>
    </row>
    <row r="98" spans="1:8" ht="14.25" customHeight="1" x14ac:dyDescent="0.4">
      <c r="A98" s="13">
        <v>96</v>
      </c>
      <c r="B98" s="4" t="str">
        <f>"9784152103147"</f>
        <v>9784152103147</v>
      </c>
      <c r="C98" s="4" t="s">
        <v>509</v>
      </c>
      <c r="D98" s="4" t="s">
        <v>545</v>
      </c>
      <c r="E98" s="4" t="s">
        <v>17</v>
      </c>
      <c r="F98" s="4" t="s">
        <v>12</v>
      </c>
      <c r="G98" s="5">
        <v>45357</v>
      </c>
      <c r="H98" s="4">
        <v>1300</v>
      </c>
    </row>
    <row r="99" spans="1:8" ht="14.25" customHeight="1" x14ac:dyDescent="0.4">
      <c r="A99" s="13">
        <v>97</v>
      </c>
      <c r="B99" s="4" t="str">
        <f>"9784065326800"</f>
        <v>9784065326800</v>
      </c>
      <c r="C99" s="4" t="s">
        <v>309</v>
      </c>
      <c r="D99" s="4" t="s">
        <v>291</v>
      </c>
      <c r="E99" s="4" t="s">
        <v>19</v>
      </c>
      <c r="F99" s="4" t="s">
        <v>12</v>
      </c>
      <c r="G99" s="5">
        <v>45146</v>
      </c>
      <c r="H99" s="4">
        <v>2300</v>
      </c>
    </row>
    <row r="100" spans="1:8" ht="14.25" customHeight="1" x14ac:dyDescent="0.4">
      <c r="A100" s="13">
        <v>98</v>
      </c>
      <c r="B100" s="4" t="str">
        <f>"9784479394198"</f>
        <v>9784479394198</v>
      </c>
      <c r="C100" s="4" t="s">
        <v>318</v>
      </c>
      <c r="D100" s="4" t="s">
        <v>319</v>
      </c>
      <c r="E100" s="4" t="s">
        <v>96</v>
      </c>
      <c r="F100" s="4" t="s">
        <v>23</v>
      </c>
      <c r="G100" s="5">
        <v>45313</v>
      </c>
      <c r="H100" s="4">
        <v>1600</v>
      </c>
    </row>
    <row r="101" spans="1:8" ht="14.25" customHeight="1" x14ac:dyDescent="0.4">
      <c r="A101" s="13">
        <v>99</v>
      </c>
      <c r="B101" s="4" t="str">
        <f>"9784140819517"</f>
        <v>9784140819517</v>
      </c>
      <c r="C101" s="4" t="s">
        <v>315</v>
      </c>
      <c r="D101" s="4" t="s">
        <v>316</v>
      </c>
      <c r="E101" s="4" t="s">
        <v>30</v>
      </c>
      <c r="F101" s="4" t="s">
        <v>34</v>
      </c>
      <c r="G101" s="5">
        <v>45285</v>
      </c>
      <c r="H101" s="4">
        <v>2000</v>
      </c>
    </row>
    <row r="102" spans="1:8" ht="14.25" customHeight="1" x14ac:dyDescent="0.4">
      <c r="A102" s="13">
        <v>100</v>
      </c>
      <c r="B102" s="4" t="str">
        <f>"9784105901936"</f>
        <v>9784105901936</v>
      </c>
      <c r="C102" s="4" t="s">
        <v>510</v>
      </c>
      <c r="D102" s="4" t="s">
        <v>546</v>
      </c>
      <c r="E102" s="4" t="s">
        <v>9</v>
      </c>
      <c r="F102" s="4" t="s">
        <v>14</v>
      </c>
      <c r="G102" s="5">
        <v>45351</v>
      </c>
      <c r="H102" s="4">
        <v>2400</v>
      </c>
    </row>
    <row r="103" spans="1:8" ht="18.75" x14ac:dyDescent="0.4">
      <c r="G103" s="6"/>
      <c r="H103" s="1"/>
    </row>
    <row r="104" spans="1:8" ht="18.75" x14ac:dyDescent="0.4">
      <c r="G104" s="6"/>
      <c r="H104" s="1"/>
    </row>
    <row r="105" spans="1:8" ht="18.75" x14ac:dyDescent="0.4">
      <c r="G105" s="6"/>
      <c r="H105" s="1"/>
    </row>
    <row r="106" spans="1:8" ht="18.75" x14ac:dyDescent="0.4">
      <c r="G106" s="6"/>
      <c r="H106" s="1"/>
    </row>
    <row r="107" spans="1:8" ht="18.75" x14ac:dyDescent="0.4">
      <c r="G107" s="6"/>
      <c r="H107" s="1"/>
    </row>
    <row r="108" spans="1:8" ht="18.75" x14ac:dyDescent="0.4">
      <c r="G108" s="6"/>
      <c r="H108" s="1"/>
    </row>
    <row r="109" spans="1:8" ht="18.75" x14ac:dyDescent="0.4">
      <c r="G109" s="6"/>
      <c r="H109" s="1"/>
    </row>
    <row r="110" spans="1:8" ht="18.75" x14ac:dyDescent="0.4">
      <c r="G110" s="6"/>
      <c r="H110" s="1"/>
    </row>
    <row r="111" spans="1:8" ht="18.75" x14ac:dyDescent="0.4">
      <c r="G111" s="6"/>
      <c r="H111" s="1"/>
    </row>
    <row r="112" spans="1:8" ht="18.75" x14ac:dyDescent="0.4">
      <c r="G112" s="6"/>
      <c r="H112" s="1"/>
    </row>
    <row r="113" spans="7:8" ht="18.75" x14ac:dyDescent="0.4">
      <c r="G113" s="6"/>
      <c r="H113" s="1"/>
    </row>
    <row r="114" spans="7:8" ht="18.75" x14ac:dyDescent="0.4">
      <c r="G114" s="6"/>
      <c r="H114" s="1"/>
    </row>
    <row r="115" spans="7:8" ht="18.75" x14ac:dyDescent="0.4">
      <c r="G115" s="6"/>
      <c r="H115" s="1"/>
    </row>
    <row r="116" spans="7:8" ht="18.75" x14ac:dyDescent="0.4">
      <c r="G116" s="6"/>
      <c r="H116" s="1"/>
    </row>
    <row r="117" spans="7:8" ht="18.75" x14ac:dyDescent="0.4">
      <c r="G117" s="6"/>
      <c r="H117" s="1"/>
    </row>
    <row r="118" spans="7:8" ht="18.75" x14ac:dyDescent="0.4">
      <c r="G118" s="6"/>
      <c r="H118" s="1"/>
    </row>
    <row r="119" spans="7:8" ht="18.75" x14ac:dyDescent="0.4">
      <c r="G119" s="6"/>
      <c r="H119" s="1"/>
    </row>
    <row r="120" spans="7:8" ht="18.75" x14ac:dyDescent="0.4">
      <c r="G120" s="6"/>
      <c r="H120" s="1"/>
    </row>
    <row r="121" spans="7:8" ht="18.75" x14ac:dyDescent="0.4">
      <c r="G121" s="6"/>
      <c r="H121" s="1"/>
    </row>
    <row r="122" spans="7:8" ht="18.75" x14ac:dyDescent="0.4">
      <c r="G122" s="6"/>
      <c r="H122" s="1"/>
    </row>
    <row r="123" spans="7:8" ht="18.75" x14ac:dyDescent="0.4">
      <c r="G123" s="6"/>
      <c r="H123" s="1"/>
    </row>
    <row r="124" spans="7:8" ht="18.75" x14ac:dyDescent="0.4">
      <c r="G124" s="6"/>
      <c r="H124" s="1"/>
    </row>
    <row r="125" spans="7:8" ht="18.75" x14ac:dyDescent="0.4">
      <c r="G125" s="6"/>
      <c r="H125" s="1"/>
    </row>
    <row r="126" spans="7:8" ht="18.75" x14ac:dyDescent="0.4">
      <c r="G126" s="6"/>
      <c r="H126" s="1"/>
    </row>
    <row r="127" spans="7:8" ht="18.75" x14ac:dyDescent="0.4">
      <c r="G127" s="6"/>
      <c r="H127" s="1"/>
    </row>
    <row r="128" spans="7:8" ht="18.75" x14ac:dyDescent="0.4">
      <c r="G128" s="6"/>
      <c r="H128" s="1"/>
    </row>
    <row r="129" spans="7:8" ht="18.75" x14ac:dyDescent="0.4">
      <c r="G129" s="6"/>
      <c r="H129" s="1"/>
    </row>
    <row r="130" spans="7:8" ht="18.75" x14ac:dyDescent="0.4">
      <c r="G130" s="6"/>
      <c r="H130" s="1"/>
    </row>
    <row r="131" spans="7:8" ht="18.75" x14ac:dyDescent="0.4">
      <c r="G131" s="6"/>
      <c r="H131" s="1"/>
    </row>
    <row r="132" spans="7:8" ht="18.75" x14ac:dyDescent="0.4">
      <c r="G132" s="6"/>
      <c r="H132" s="1"/>
    </row>
    <row r="133" spans="7:8" ht="18.75" x14ac:dyDescent="0.4">
      <c r="G133" s="6"/>
      <c r="H133" s="1"/>
    </row>
    <row r="134" spans="7:8" ht="18.75" x14ac:dyDescent="0.4">
      <c r="G134" s="6"/>
      <c r="H134" s="1"/>
    </row>
    <row r="135" spans="7:8" ht="18.75" x14ac:dyDescent="0.4">
      <c r="G135" s="6"/>
      <c r="H135" s="1"/>
    </row>
    <row r="136" spans="7:8" ht="18.75" x14ac:dyDescent="0.4">
      <c r="G136" s="6"/>
      <c r="H136" s="1"/>
    </row>
    <row r="137" spans="7:8" ht="18.75" x14ac:dyDescent="0.4">
      <c r="G137" s="6"/>
      <c r="H137" s="1"/>
    </row>
    <row r="138" spans="7:8" ht="18.75" x14ac:dyDescent="0.4">
      <c r="G138" s="6"/>
      <c r="H138" s="1"/>
    </row>
    <row r="139" spans="7:8" ht="18.75" x14ac:dyDescent="0.4">
      <c r="G139" s="6"/>
      <c r="H139" s="1"/>
    </row>
    <row r="140" spans="7:8" ht="18.75" x14ac:dyDescent="0.4">
      <c r="G140" s="6"/>
      <c r="H140" s="1"/>
    </row>
    <row r="141" spans="7:8" ht="18.75" x14ac:dyDescent="0.4">
      <c r="G141" s="6"/>
      <c r="H141" s="1"/>
    </row>
    <row r="142" spans="7:8" ht="18.75" x14ac:dyDescent="0.4">
      <c r="G142" s="6"/>
      <c r="H142" s="1"/>
    </row>
    <row r="143" spans="7:8" ht="18.75" x14ac:dyDescent="0.4">
      <c r="G143" s="6"/>
      <c r="H143" s="1"/>
    </row>
    <row r="144" spans="7:8" ht="18.75" x14ac:dyDescent="0.4">
      <c r="G144" s="6"/>
      <c r="H144" s="1"/>
    </row>
    <row r="145" spans="7:8" ht="18.75" x14ac:dyDescent="0.4">
      <c r="G145" s="6"/>
      <c r="H145" s="1"/>
    </row>
    <row r="146" spans="7:8" ht="18.75" x14ac:dyDescent="0.4">
      <c r="G146" s="6"/>
      <c r="H146" s="1"/>
    </row>
    <row r="147" spans="7:8" ht="18.75" x14ac:dyDescent="0.4">
      <c r="G147" s="6"/>
      <c r="H147" s="1"/>
    </row>
    <row r="148" spans="7:8" ht="18.75" x14ac:dyDescent="0.4">
      <c r="G148" s="6"/>
      <c r="H148" s="1"/>
    </row>
    <row r="149" spans="7:8" ht="18.75" x14ac:dyDescent="0.4">
      <c r="G149" s="6"/>
      <c r="H149" s="1"/>
    </row>
    <row r="150" spans="7:8" ht="18.75" x14ac:dyDescent="0.4">
      <c r="G150" s="6"/>
      <c r="H150" s="1"/>
    </row>
    <row r="151" spans="7:8" ht="18.75" x14ac:dyDescent="0.4">
      <c r="G151" s="6"/>
      <c r="H151" s="1"/>
    </row>
    <row r="152" spans="7:8" ht="18.75" x14ac:dyDescent="0.4">
      <c r="G152" s="6"/>
      <c r="H152" s="1"/>
    </row>
    <row r="153" spans="7:8" ht="18.75" x14ac:dyDescent="0.4">
      <c r="G153" s="6"/>
      <c r="H153" s="1"/>
    </row>
    <row r="154" spans="7:8" ht="18.75" x14ac:dyDescent="0.4">
      <c r="G154" s="6"/>
      <c r="H154" s="1"/>
    </row>
    <row r="155" spans="7:8" ht="18.75" x14ac:dyDescent="0.4">
      <c r="G155" s="6"/>
      <c r="H155" s="1"/>
    </row>
    <row r="156" spans="7:8" ht="18.75" x14ac:dyDescent="0.4">
      <c r="G156" s="6"/>
      <c r="H156" s="1"/>
    </row>
    <row r="157" spans="7:8" ht="18.75" x14ac:dyDescent="0.4">
      <c r="G157" s="6"/>
      <c r="H157" s="1"/>
    </row>
    <row r="158" spans="7:8" ht="18.75" x14ac:dyDescent="0.4">
      <c r="G158" s="6"/>
      <c r="H158" s="1"/>
    </row>
    <row r="159" spans="7:8" ht="18.75" x14ac:dyDescent="0.4">
      <c r="G159" s="6"/>
      <c r="H159" s="1"/>
    </row>
    <row r="160" spans="7:8" ht="18.75" x14ac:dyDescent="0.4">
      <c r="G160" s="6"/>
      <c r="H160" s="1"/>
    </row>
    <row r="161" spans="7:8" ht="18.75" x14ac:dyDescent="0.4">
      <c r="G161" s="6"/>
      <c r="H161" s="1"/>
    </row>
    <row r="162" spans="7:8" ht="18.75" x14ac:dyDescent="0.4">
      <c r="G162" s="6"/>
      <c r="H162" s="1"/>
    </row>
    <row r="163" spans="7:8" ht="18.75" x14ac:dyDescent="0.4">
      <c r="G163" s="6"/>
      <c r="H163" s="1"/>
    </row>
    <row r="164" spans="7:8" ht="18.75" x14ac:dyDescent="0.4">
      <c r="G164" s="6"/>
      <c r="H164" s="1"/>
    </row>
    <row r="165" spans="7:8" ht="18.75" x14ac:dyDescent="0.4">
      <c r="G165" s="6"/>
      <c r="H165" s="1"/>
    </row>
    <row r="166" spans="7:8" ht="18.75" x14ac:dyDescent="0.4">
      <c r="G166" s="6"/>
      <c r="H166" s="1"/>
    </row>
    <row r="167" spans="7:8" ht="18.75" x14ac:dyDescent="0.4">
      <c r="G167" s="6"/>
      <c r="H167" s="1"/>
    </row>
    <row r="168" spans="7:8" ht="18.75" x14ac:dyDescent="0.4">
      <c r="G168" s="6"/>
      <c r="H168" s="1"/>
    </row>
    <row r="169" spans="7:8" ht="18.75" x14ac:dyDescent="0.4">
      <c r="G169" s="6"/>
      <c r="H169" s="1"/>
    </row>
    <row r="170" spans="7:8" ht="18.75" x14ac:dyDescent="0.4">
      <c r="G170" s="6"/>
      <c r="H170" s="1"/>
    </row>
    <row r="171" spans="7:8" ht="18.75" x14ac:dyDescent="0.4">
      <c r="G171" s="6"/>
      <c r="H171" s="1"/>
    </row>
    <row r="172" spans="7:8" ht="18.75" x14ac:dyDescent="0.4">
      <c r="G172" s="6"/>
      <c r="H172" s="1"/>
    </row>
    <row r="173" spans="7:8" ht="18.75" x14ac:dyDescent="0.4">
      <c r="G173" s="6"/>
      <c r="H173" s="1"/>
    </row>
    <row r="174" spans="7:8" ht="18.75" x14ac:dyDescent="0.4">
      <c r="G174" s="6"/>
      <c r="H174" s="1"/>
    </row>
    <row r="175" spans="7:8" ht="18.75" x14ac:dyDescent="0.4">
      <c r="G175" s="6"/>
      <c r="H175" s="1"/>
    </row>
    <row r="176" spans="7:8" ht="18.75" x14ac:dyDescent="0.4">
      <c r="G176" s="6"/>
      <c r="H176" s="1"/>
    </row>
    <row r="177" spans="7:8" ht="18.75" x14ac:dyDescent="0.4">
      <c r="G177" s="6"/>
      <c r="H177" s="1"/>
    </row>
    <row r="178" spans="7:8" ht="18.75" x14ac:dyDescent="0.4">
      <c r="G178" s="6"/>
      <c r="H178" s="1"/>
    </row>
    <row r="179" spans="7:8" ht="18.75" x14ac:dyDescent="0.4">
      <c r="G179" s="6"/>
      <c r="H179" s="1"/>
    </row>
    <row r="180" spans="7:8" ht="18.75" x14ac:dyDescent="0.4">
      <c r="G180" s="6"/>
      <c r="H180" s="1"/>
    </row>
    <row r="181" spans="7:8" ht="18.75" x14ac:dyDescent="0.4">
      <c r="G181" s="6"/>
      <c r="H181" s="1"/>
    </row>
    <row r="182" spans="7:8" ht="18.75" x14ac:dyDescent="0.4">
      <c r="G182" s="6"/>
      <c r="H182" s="1"/>
    </row>
    <row r="183" spans="7:8" ht="18.75" x14ac:dyDescent="0.4">
      <c r="G183" s="6"/>
      <c r="H183" s="1"/>
    </row>
    <row r="184" spans="7:8" ht="18.75" x14ac:dyDescent="0.4">
      <c r="G184" s="6"/>
      <c r="H184" s="1"/>
    </row>
    <row r="185" spans="7:8" ht="18.75" x14ac:dyDescent="0.4">
      <c r="G185" s="6"/>
      <c r="H185" s="1"/>
    </row>
    <row r="186" spans="7:8" ht="18.75" x14ac:dyDescent="0.4">
      <c r="G186" s="6"/>
      <c r="H186" s="1"/>
    </row>
    <row r="187" spans="7:8" ht="18.75" x14ac:dyDescent="0.4">
      <c r="G187" s="6"/>
      <c r="H187" s="1"/>
    </row>
    <row r="188" spans="7:8" ht="18.75" x14ac:dyDescent="0.4">
      <c r="G188" s="6"/>
      <c r="H188" s="1"/>
    </row>
    <row r="189" spans="7:8" ht="18.75" x14ac:dyDescent="0.4">
      <c r="G189" s="6"/>
      <c r="H189" s="1"/>
    </row>
    <row r="190" spans="7:8" ht="18.75" x14ac:dyDescent="0.4">
      <c r="G190" s="6"/>
      <c r="H190" s="1"/>
    </row>
    <row r="191" spans="7:8" ht="18.75" x14ac:dyDescent="0.4">
      <c r="G191" s="6"/>
      <c r="H191" s="1"/>
    </row>
    <row r="192" spans="7:8" ht="18.75" x14ac:dyDescent="0.4">
      <c r="G192" s="6"/>
      <c r="H192" s="1"/>
    </row>
    <row r="193" spans="7:8" ht="18.75" x14ac:dyDescent="0.4">
      <c r="G193" s="6"/>
      <c r="H193" s="1"/>
    </row>
    <row r="194" spans="7:8" ht="18.75" x14ac:dyDescent="0.4">
      <c r="G194" s="6"/>
      <c r="H194" s="1"/>
    </row>
    <row r="195" spans="7:8" ht="18.75" x14ac:dyDescent="0.4">
      <c r="G195" s="6"/>
      <c r="H195" s="1"/>
    </row>
    <row r="196" spans="7:8" ht="18.75" x14ac:dyDescent="0.4">
      <c r="G196" s="6"/>
      <c r="H196" s="1"/>
    </row>
    <row r="197" spans="7:8" ht="18.75" x14ac:dyDescent="0.4">
      <c r="G197" s="6"/>
      <c r="H197" s="1"/>
    </row>
    <row r="198" spans="7:8" ht="18.75" x14ac:dyDescent="0.4">
      <c r="G198" s="6"/>
      <c r="H198" s="1"/>
    </row>
    <row r="199" spans="7:8" ht="18.75" x14ac:dyDescent="0.4">
      <c r="G199" s="6"/>
      <c r="H199" s="1"/>
    </row>
    <row r="200" spans="7:8" ht="18.75" x14ac:dyDescent="0.4">
      <c r="G200" s="6"/>
      <c r="H200" s="1"/>
    </row>
    <row r="201" spans="7:8" ht="18.75" x14ac:dyDescent="0.4">
      <c r="G201" s="6"/>
      <c r="H201" s="1"/>
    </row>
    <row r="202" spans="7:8" ht="18.75" x14ac:dyDescent="0.4">
      <c r="G202" s="6"/>
      <c r="H202" s="1"/>
    </row>
    <row r="203" spans="7:8" ht="18.75" x14ac:dyDescent="0.4">
      <c r="G203" s="6"/>
      <c r="H203" s="1"/>
    </row>
    <row r="204" spans="7:8" ht="18.75" x14ac:dyDescent="0.4">
      <c r="G204" s="6"/>
      <c r="H204" s="1"/>
    </row>
    <row r="205" spans="7:8" ht="18.75" x14ac:dyDescent="0.4">
      <c r="G205" s="6"/>
      <c r="H205" s="1"/>
    </row>
    <row r="206" spans="7:8" ht="18.75" x14ac:dyDescent="0.4">
      <c r="G206" s="6"/>
      <c r="H206" s="1"/>
    </row>
    <row r="207" spans="7:8" ht="18.75" x14ac:dyDescent="0.4">
      <c r="G207" s="6"/>
      <c r="H207" s="1"/>
    </row>
    <row r="208" spans="7:8" ht="18.75" x14ac:dyDescent="0.4">
      <c r="G208" s="6"/>
      <c r="H208" s="1"/>
    </row>
    <row r="209" spans="7:8" ht="18.75" x14ac:dyDescent="0.4">
      <c r="G209" s="6"/>
      <c r="H209" s="1"/>
    </row>
    <row r="210" spans="7:8" ht="18.75" x14ac:dyDescent="0.4">
      <c r="G210" s="6"/>
      <c r="H210" s="1"/>
    </row>
    <row r="211" spans="7:8" ht="18.75" x14ac:dyDescent="0.4">
      <c r="G211" s="6"/>
      <c r="H211" s="1"/>
    </row>
    <row r="212" spans="7:8" ht="18.75" x14ac:dyDescent="0.4">
      <c r="G212" s="6"/>
      <c r="H212" s="1"/>
    </row>
    <row r="213" spans="7:8" ht="18.75" x14ac:dyDescent="0.4">
      <c r="G213" s="6"/>
      <c r="H213" s="1"/>
    </row>
    <row r="214" spans="7:8" ht="18.75" x14ac:dyDescent="0.4">
      <c r="G214" s="6"/>
      <c r="H214" s="1"/>
    </row>
    <row r="215" spans="7:8" ht="18.75" x14ac:dyDescent="0.4">
      <c r="G215" s="6"/>
      <c r="H215" s="1"/>
    </row>
    <row r="216" spans="7:8" ht="18.75" x14ac:dyDescent="0.4">
      <c r="G216" s="6"/>
      <c r="H216" s="1"/>
    </row>
    <row r="217" spans="7:8" ht="18.75" x14ac:dyDescent="0.4">
      <c r="G217" s="6"/>
      <c r="H217" s="1"/>
    </row>
    <row r="218" spans="7:8" ht="18.75" x14ac:dyDescent="0.4">
      <c r="G218" s="6"/>
      <c r="H218" s="1"/>
    </row>
    <row r="219" spans="7:8" ht="18.75" x14ac:dyDescent="0.4">
      <c r="G219" s="6"/>
      <c r="H219" s="1"/>
    </row>
    <row r="220" spans="7:8" ht="18.75" x14ac:dyDescent="0.4">
      <c r="G220" s="6"/>
      <c r="H220" s="1"/>
    </row>
    <row r="221" spans="7:8" ht="18.75" x14ac:dyDescent="0.4">
      <c r="G221" s="6"/>
      <c r="H221" s="1"/>
    </row>
    <row r="222" spans="7:8" ht="18.75" x14ac:dyDescent="0.4">
      <c r="G222" s="6"/>
      <c r="H222" s="1"/>
    </row>
    <row r="223" spans="7:8" ht="18.75" x14ac:dyDescent="0.4">
      <c r="G223" s="6"/>
      <c r="H223" s="1"/>
    </row>
    <row r="224" spans="7:8" ht="18.75" x14ac:dyDescent="0.4">
      <c r="G224" s="6"/>
      <c r="H224" s="1"/>
    </row>
    <row r="225" spans="7:8" ht="18.75" x14ac:dyDescent="0.4">
      <c r="G225" s="6"/>
      <c r="H225" s="1"/>
    </row>
    <row r="226" spans="7:8" ht="18.75" x14ac:dyDescent="0.4">
      <c r="G226" s="6"/>
      <c r="H226" s="1"/>
    </row>
    <row r="227" spans="7:8" ht="18.75" x14ac:dyDescent="0.4">
      <c r="G227" s="6"/>
      <c r="H227" s="1"/>
    </row>
    <row r="228" spans="7:8" ht="18.75" x14ac:dyDescent="0.4">
      <c r="G228" s="6"/>
      <c r="H228" s="1"/>
    </row>
    <row r="229" spans="7:8" ht="18.75" x14ac:dyDescent="0.4">
      <c r="G229" s="6"/>
      <c r="H229" s="1"/>
    </row>
    <row r="230" spans="7:8" ht="18.75" x14ac:dyDescent="0.4">
      <c r="G230" s="6"/>
      <c r="H230" s="1"/>
    </row>
    <row r="231" spans="7:8" ht="18.75" x14ac:dyDescent="0.4">
      <c r="G231" s="6"/>
      <c r="H231" s="1"/>
    </row>
    <row r="232" spans="7:8" ht="18.75" x14ac:dyDescent="0.4">
      <c r="G232" s="6"/>
      <c r="H232" s="1"/>
    </row>
    <row r="233" spans="7:8" ht="18.75" x14ac:dyDescent="0.4">
      <c r="G233" s="6"/>
      <c r="H233" s="1"/>
    </row>
    <row r="234" spans="7:8" ht="18.75" x14ac:dyDescent="0.4">
      <c r="G234" s="6"/>
      <c r="H234" s="1"/>
    </row>
    <row r="235" spans="7:8" ht="18.75" x14ac:dyDescent="0.4">
      <c r="G235" s="6"/>
      <c r="H235" s="1"/>
    </row>
    <row r="236" spans="7:8" ht="18.75" x14ac:dyDescent="0.4">
      <c r="G236" s="6"/>
      <c r="H236" s="1"/>
    </row>
    <row r="237" spans="7:8" ht="18.75" x14ac:dyDescent="0.4">
      <c r="G237" s="6"/>
      <c r="H237" s="1"/>
    </row>
    <row r="238" spans="7:8" ht="18.75" x14ac:dyDescent="0.4">
      <c r="G238" s="6"/>
      <c r="H238" s="1"/>
    </row>
    <row r="239" spans="7:8" ht="18.75" x14ac:dyDescent="0.4">
      <c r="G239" s="6"/>
      <c r="H239" s="1"/>
    </row>
    <row r="240" spans="7:8" ht="18.75" x14ac:dyDescent="0.4">
      <c r="G240" s="6"/>
      <c r="H240" s="1"/>
    </row>
    <row r="241" spans="7:8" ht="18.75" x14ac:dyDescent="0.4">
      <c r="G241" s="6"/>
      <c r="H241" s="1"/>
    </row>
    <row r="242" spans="7:8" ht="18.75" x14ac:dyDescent="0.4">
      <c r="G242" s="6"/>
      <c r="H242" s="1"/>
    </row>
    <row r="243" spans="7:8" ht="18.75" x14ac:dyDescent="0.4">
      <c r="G243" s="6"/>
      <c r="H243" s="1"/>
    </row>
    <row r="244" spans="7:8" ht="18.75" x14ac:dyDescent="0.4">
      <c r="G244" s="6"/>
      <c r="H244" s="1"/>
    </row>
    <row r="245" spans="7:8" ht="18.75" x14ac:dyDescent="0.4">
      <c r="G245" s="6"/>
      <c r="H245" s="1"/>
    </row>
    <row r="246" spans="7:8" ht="18.75" x14ac:dyDescent="0.4">
      <c r="G246" s="6"/>
      <c r="H246" s="1"/>
    </row>
    <row r="247" spans="7:8" ht="18.75" x14ac:dyDescent="0.4">
      <c r="G247" s="6"/>
      <c r="H247" s="1"/>
    </row>
    <row r="248" spans="7:8" ht="18.75" x14ac:dyDescent="0.4">
      <c r="G248" s="6"/>
      <c r="H248" s="1"/>
    </row>
    <row r="249" spans="7:8" ht="18.75" x14ac:dyDescent="0.4">
      <c r="G249" s="6"/>
      <c r="H249" s="1"/>
    </row>
    <row r="250" spans="7:8" ht="18.75" x14ac:dyDescent="0.4">
      <c r="G250" s="6"/>
      <c r="H250" s="1"/>
    </row>
    <row r="251" spans="7:8" ht="18.75" x14ac:dyDescent="0.4">
      <c r="G251" s="6"/>
      <c r="H251" s="1"/>
    </row>
    <row r="252" spans="7:8" ht="18.75" x14ac:dyDescent="0.4">
      <c r="G252" s="6"/>
      <c r="H252" s="1"/>
    </row>
    <row r="253" spans="7:8" ht="18.75" x14ac:dyDescent="0.4">
      <c r="G253" s="6"/>
      <c r="H253" s="1"/>
    </row>
    <row r="254" spans="7:8" ht="18.75" x14ac:dyDescent="0.4">
      <c r="G254" s="6"/>
      <c r="H254" s="1"/>
    </row>
    <row r="255" spans="7:8" ht="18.75" x14ac:dyDescent="0.4">
      <c r="G255" s="6"/>
      <c r="H255" s="1"/>
    </row>
    <row r="256" spans="7:8" ht="18.75" x14ac:dyDescent="0.4">
      <c r="G256" s="6"/>
      <c r="H256" s="1"/>
    </row>
    <row r="257" spans="7:8" ht="18.75" x14ac:dyDescent="0.4">
      <c r="G257" s="6"/>
      <c r="H257" s="1"/>
    </row>
    <row r="258" spans="7:8" ht="18.75" x14ac:dyDescent="0.4">
      <c r="G258" s="6"/>
      <c r="H258" s="1"/>
    </row>
    <row r="259" spans="7:8" ht="18.75" x14ac:dyDescent="0.4">
      <c r="G259" s="6"/>
      <c r="H259" s="1"/>
    </row>
    <row r="260" spans="7:8" ht="18.75" x14ac:dyDescent="0.4">
      <c r="G260" s="6"/>
      <c r="H260" s="1"/>
    </row>
    <row r="261" spans="7:8" ht="18.75" x14ac:dyDescent="0.4">
      <c r="G261" s="6"/>
      <c r="H261" s="1"/>
    </row>
    <row r="262" spans="7:8" ht="18.75" x14ac:dyDescent="0.4">
      <c r="G262" s="6"/>
      <c r="H262" s="1"/>
    </row>
    <row r="263" spans="7:8" ht="18.75" x14ac:dyDescent="0.4">
      <c r="G263" s="6"/>
      <c r="H263" s="1"/>
    </row>
    <row r="264" spans="7:8" ht="18.75" x14ac:dyDescent="0.4">
      <c r="G264" s="6"/>
      <c r="H264" s="1"/>
    </row>
    <row r="265" spans="7:8" ht="18.75" x14ac:dyDescent="0.4">
      <c r="G265" s="6"/>
      <c r="H265" s="1"/>
    </row>
    <row r="266" spans="7:8" ht="18.75" x14ac:dyDescent="0.4">
      <c r="G266" s="6"/>
      <c r="H266" s="1"/>
    </row>
    <row r="267" spans="7:8" ht="18.75" x14ac:dyDescent="0.4">
      <c r="G267" s="6"/>
      <c r="H267" s="1"/>
    </row>
    <row r="268" spans="7:8" ht="18.75" x14ac:dyDescent="0.4">
      <c r="G268" s="6"/>
      <c r="H268" s="1"/>
    </row>
    <row r="269" spans="7:8" ht="18.75" x14ac:dyDescent="0.4">
      <c r="G269" s="6"/>
      <c r="H269" s="1"/>
    </row>
    <row r="270" spans="7:8" ht="18.75" x14ac:dyDescent="0.4">
      <c r="G270" s="6"/>
      <c r="H270" s="1"/>
    </row>
    <row r="271" spans="7:8" ht="18.75" x14ac:dyDescent="0.4">
      <c r="G271" s="6"/>
      <c r="H271" s="1"/>
    </row>
    <row r="272" spans="7:8" ht="18.75" x14ac:dyDescent="0.4">
      <c r="G272" s="6"/>
      <c r="H272" s="1"/>
    </row>
    <row r="273" spans="7:8" ht="18.75" x14ac:dyDescent="0.4">
      <c r="G273" s="6"/>
      <c r="H273" s="1"/>
    </row>
    <row r="274" spans="7:8" ht="18.75" x14ac:dyDescent="0.4">
      <c r="G274" s="6"/>
      <c r="H274" s="1"/>
    </row>
    <row r="275" spans="7:8" ht="18.75" x14ac:dyDescent="0.4">
      <c r="G275" s="6"/>
      <c r="H275" s="1"/>
    </row>
    <row r="276" spans="7:8" ht="18.75" x14ac:dyDescent="0.4">
      <c r="G276" s="6"/>
      <c r="H276" s="1"/>
    </row>
    <row r="277" spans="7:8" ht="18.75" x14ac:dyDescent="0.4">
      <c r="G277" s="6"/>
      <c r="H277" s="1"/>
    </row>
    <row r="278" spans="7:8" ht="18.75" x14ac:dyDescent="0.4">
      <c r="G278" s="6"/>
      <c r="H278" s="1"/>
    </row>
    <row r="279" spans="7:8" ht="18.75" x14ac:dyDescent="0.4">
      <c r="G279" s="6"/>
      <c r="H279" s="1"/>
    </row>
    <row r="280" spans="7:8" ht="18.75" x14ac:dyDescent="0.4">
      <c r="G280" s="6"/>
      <c r="H280" s="1"/>
    </row>
    <row r="281" spans="7:8" ht="18.75" x14ac:dyDescent="0.4">
      <c r="G281" s="6"/>
      <c r="H281" s="1"/>
    </row>
    <row r="282" spans="7:8" ht="18.75" x14ac:dyDescent="0.4">
      <c r="G282" s="6"/>
      <c r="H282" s="1"/>
    </row>
    <row r="283" spans="7:8" ht="18.75" x14ac:dyDescent="0.4">
      <c r="G283" s="6"/>
      <c r="H283" s="1"/>
    </row>
    <row r="284" spans="7:8" ht="18.75" x14ac:dyDescent="0.4">
      <c r="G284" s="6"/>
      <c r="H284" s="1"/>
    </row>
    <row r="285" spans="7:8" ht="18.75" x14ac:dyDescent="0.4">
      <c r="G285" s="6"/>
      <c r="H285" s="1"/>
    </row>
    <row r="286" spans="7:8" ht="18.75" x14ac:dyDescent="0.4">
      <c r="G286" s="6"/>
      <c r="H286" s="1"/>
    </row>
    <row r="287" spans="7:8" ht="18.75" x14ac:dyDescent="0.4">
      <c r="G287" s="6"/>
      <c r="H287" s="1"/>
    </row>
    <row r="288" spans="7:8" ht="18.75" x14ac:dyDescent="0.4">
      <c r="G288" s="6"/>
      <c r="H288" s="1"/>
    </row>
    <row r="289" spans="7:8" ht="18.75" x14ac:dyDescent="0.4">
      <c r="G289" s="6"/>
      <c r="H289" s="1"/>
    </row>
    <row r="290" spans="7:8" ht="18.75" x14ac:dyDescent="0.4">
      <c r="G290" s="6"/>
      <c r="H290" s="1"/>
    </row>
    <row r="291" spans="7:8" ht="18.75" x14ac:dyDescent="0.4">
      <c r="G291" s="6"/>
      <c r="H291" s="1"/>
    </row>
    <row r="292" spans="7:8" ht="18.75" x14ac:dyDescent="0.4">
      <c r="G292" s="6"/>
      <c r="H292" s="1"/>
    </row>
    <row r="293" spans="7:8" ht="18.75" x14ac:dyDescent="0.4">
      <c r="G293" s="6"/>
      <c r="H293" s="1"/>
    </row>
    <row r="294" spans="7:8" ht="18.75" x14ac:dyDescent="0.4">
      <c r="G294" s="6"/>
      <c r="H294" s="1"/>
    </row>
    <row r="295" spans="7:8" ht="18.75" x14ac:dyDescent="0.4">
      <c r="G295" s="6"/>
      <c r="H295" s="1"/>
    </row>
    <row r="296" spans="7:8" ht="18.75" x14ac:dyDescent="0.4">
      <c r="G296" s="6"/>
      <c r="H296" s="1"/>
    </row>
    <row r="297" spans="7:8" ht="18.75" x14ac:dyDescent="0.4">
      <c r="G297" s="6"/>
      <c r="H297" s="1"/>
    </row>
    <row r="298" spans="7:8" ht="18.75" x14ac:dyDescent="0.4">
      <c r="G298" s="6"/>
      <c r="H298" s="1"/>
    </row>
    <row r="299" spans="7:8" ht="18.75" x14ac:dyDescent="0.4">
      <c r="G299" s="6"/>
      <c r="H299" s="1"/>
    </row>
    <row r="300" spans="7:8" ht="18.75" x14ac:dyDescent="0.4">
      <c r="G300" s="6"/>
      <c r="H300" s="1"/>
    </row>
    <row r="301" spans="7:8" ht="18.75" x14ac:dyDescent="0.4">
      <c r="G301" s="6"/>
      <c r="H301" s="1"/>
    </row>
    <row r="302" spans="7:8" ht="18.75" x14ac:dyDescent="0.4">
      <c r="G302" s="6"/>
      <c r="H302" s="1"/>
    </row>
    <row r="303" spans="7:8" ht="18.75" x14ac:dyDescent="0.4">
      <c r="G303" s="6"/>
      <c r="H303" s="1"/>
    </row>
    <row r="304" spans="7:8" ht="18.75" x14ac:dyDescent="0.4">
      <c r="G304" s="6"/>
      <c r="H304" s="1"/>
    </row>
    <row r="305" spans="7:8" ht="18.75" x14ac:dyDescent="0.4">
      <c r="G305" s="6"/>
      <c r="H305" s="1"/>
    </row>
    <row r="306" spans="7:8" ht="18.75" x14ac:dyDescent="0.4">
      <c r="G306" s="6"/>
      <c r="H306" s="1"/>
    </row>
    <row r="307" spans="7:8" ht="18.75" x14ac:dyDescent="0.4">
      <c r="G307" s="6"/>
      <c r="H307" s="1"/>
    </row>
    <row r="308" spans="7:8" ht="18.75" x14ac:dyDescent="0.4">
      <c r="G308" s="6"/>
      <c r="H308" s="1"/>
    </row>
    <row r="309" spans="7:8" ht="18.75" x14ac:dyDescent="0.4">
      <c r="G309" s="6"/>
      <c r="H309" s="1"/>
    </row>
    <row r="310" spans="7:8" ht="18.75" x14ac:dyDescent="0.4">
      <c r="G310" s="6"/>
      <c r="H310" s="1"/>
    </row>
    <row r="311" spans="7:8" ht="18.75" x14ac:dyDescent="0.4">
      <c r="G311" s="6"/>
      <c r="H311" s="1"/>
    </row>
    <row r="312" spans="7:8" ht="18.75" x14ac:dyDescent="0.4">
      <c r="G312" s="6"/>
      <c r="H312" s="1"/>
    </row>
    <row r="313" spans="7:8" ht="18.75" x14ac:dyDescent="0.4">
      <c r="G313" s="6"/>
      <c r="H313" s="1"/>
    </row>
    <row r="314" spans="7:8" ht="18.75" x14ac:dyDescent="0.4">
      <c r="G314" s="6"/>
      <c r="H314" s="1"/>
    </row>
    <row r="315" spans="7:8" ht="18.75" x14ac:dyDescent="0.4">
      <c r="G315" s="6"/>
      <c r="H315" s="1"/>
    </row>
    <row r="316" spans="7:8" ht="18.75" x14ac:dyDescent="0.4">
      <c r="G316" s="6"/>
      <c r="H316" s="1"/>
    </row>
    <row r="317" spans="7:8" ht="18.75" x14ac:dyDescent="0.4">
      <c r="G317" s="6"/>
      <c r="H317" s="1"/>
    </row>
    <row r="318" spans="7:8" ht="18.75" x14ac:dyDescent="0.4">
      <c r="G318" s="6"/>
      <c r="H318" s="1"/>
    </row>
    <row r="319" spans="7:8" ht="18.75" x14ac:dyDescent="0.4">
      <c r="G319" s="6"/>
      <c r="H319" s="1"/>
    </row>
    <row r="320" spans="7:8" ht="18.75" x14ac:dyDescent="0.4">
      <c r="G320" s="6"/>
      <c r="H320" s="1"/>
    </row>
    <row r="321" spans="7:8" ht="18.75" x14ac:dyDescent="0.4">
      <c r="G321" s="6"/>
      <c r="H321" s="1"/>
    </row>
    <row r="322" spans="7:8" ht="18.75" x14ac:dyDescent="0.4">
      <c r="G322" s="6"/>
      <c r="H322" s="1"/>
    </row>
    <row r="323" spans="7:8" ht="18.75" x14ac:dyDescent="0.4">
      <c r="G323" s="6"/>
      <c r="H323" s="1"/>
    </row>
    <row r="324" spans="7:8" ht="18.75" x14ac:dyDescent="0.4">
      <c r="G324" s="6"/>
      <c r="H324" s="1"/>
    </row>
    <row r="325" spans="7:8" ht="18.75" x14ac:dyDescent="0.4">
      <c r="G325" s="6"/>
      <c r="H325" s="1"/>
    </row>
    <row r="326" spans="7:8" ht="18.75" x14ac:dyDescent="0.4">
      <c r="G326" s="6"/>
      <c r="H326" s="1"/>
    </row>
    <row r="327" spans="7:8" ht="18.75" x14ac:dyDescent="0.4">
      <c r="G327" s="6"/>
      <c r="H327" s="1"/>
    </row>
    <row r="328" spans="7:8" ht="18.75" x14ac:dyDescent="0.4">
      <c r="G328" s="6"/>
      <c r="H328" s="1"/>
    </row>
    <row r="329" spans="7:8" ht="18.75" x14ac:dyDescent="0.4">
      <c r="G329" s="6"/>
      <c r="H329" s="1"/>
    </row>
    <row r="330" spans="7:8" ht="18.75" x14ac:dyDescent="0.4">
      <c r="G330" s="6"/>
      <c r="H330" s="1"/>
    </row>
    <row r="331" spans="7:8" ht="18.75" x14ac:dyDescent="0.4">
      <c r="G331" s="6"/>
      <c r="H331" s="1"/>
    </row>
    <row r="332" spans="7:8" ht="18.75" x14ac:dyDescent="0.4">
      <c r="G332" s="6"/>
      <c r="H332" s="1"/>
    </row>
    <row r="333" spans="7:8" ht="18.75" x14ac:dyDescent="0.4">
      <c r="G333" s="6"/>
      <c r="H333" s="1"/>
    </row>
    <row r="334" spans="7:8" ht="18.75" x14ac:dyDescent="0.4">
      <c r="G334" s="6"/>
      <c r="H334" s="1"/>
    </row>
    <row r="335" spans="7:8" ht="18.75" x14ac:dyDescent="0.4">
      <c r="G335" s="6"/>
      <c r="H335" s="1"/>
    </row>
    <row r="336" spans="7:8" ht="18.75" x14ac:dyDescent="0.4">
      <c r="G336" s="6"/>
      <c r="H336" s="1"/>
    </row>
    <row r="337" spans="7:8" ht="18.75" x14ac:dyDescent="0.4">
      <c r="G337" s="6"/>
      <c r="H337" s="1"/>
    </row>
    <row r="338" spans="7:8" ht="18.75" x14ac:dyDescent="0.4">
      <c r="G338" s="6"/>
      <c r="H338" s="1"/>
    </row>
    <row r="339" spans="7:8" ht="18.75" x14ac:dyDescent="0.4">
      <c r="G339" s="6"/>
      <c r="H339" s="1"/>
    </row>
    <row r="340" spans="7:8" ht="18.75" x14ac:dyDescent="0.4">
      <c r="G340" s="6"/>
      <c r="H340" s="1"/>
    </row>
    <row r="341" spans="7:8" ht="18.75" x14ac:dyDescent="0.4">
      <c r="G341" s="6"/>
      <c r="H341" s="1"/>
    </row>
    <row r="342" spans="7:8" ht="18.75" x14ac:dyDescent="0.4">
      <c r="G342" s="6"/>
      <c r="H342" s="1"/>
    </row>
    <row r="343" spans="7:8" ht="18.75" x14ac:dyDescent="0.4">
      <c r="G343" s="6"/>
      <c r="H343" s="1"/>
    </row>
    <row r="344" spans="7:8" ht="18.75" x14ac:dyDescent="0.4">
      <c r="G344" s="6"/>
      <c r="H344" s="1"/>
    </row>
    <row r="345" spans="7:8" ht="18.75" x14ac:dyDescent="0.4">
      <c r="G345" s="6"/>
      <c r="H345" s="1"/>
    </row>
    <row r="346" spans="7:8" ht="18.75" x14ac:dyDescent="0.4">
      <c r="G346" s="6"/>
      <c r="H346" s="1"/>
    </row>
    <row r="347" spans="7:8" ht="18.75" x14ac:dyDescent="0.4">
      <c r="G347" s="6"/>
      <c r="H347" s="1"/>
    </row>
    <row r="348" spans="7:8" ht="18.75" x14ac:dyDescent="0.4">
      <c r="G348" s="6"/>
      <c r="H348" s="1"/>
    </row>
    <row r="349" spans="7:8" ht="18.75" x14ac:dyDescent="0.4">
      <c r="G349" s="6"/>
      <c r="H349" s="1"/>
    </row>
    <row r="350" spans="7:8" ht="18.75" x14ac:dyDescent="0.4">
      <c r="G350" s="6"/>
      <c r="H350" s="1"/>
    </row>
    <row r="351" spans="7:8" ht="18.75" x14ac:dyDescent="0.4">
      <c r="G351" s="6"/>
      <c r="H351" s="1"/>
    </row>
    <row r="352" spans="7:8" ht="18.75" x14ac:dyDescent="0.4">
      <c r="G352" s="6"/>
      <c r="H352" s="1"/>
    </row>
    <row r="353" spans="7:8" ht="18.75" x14ac:dyDescent="0.4">
      <c r="G353" s="6"/>
      <c r="H353" s="1"/>
    </row>
    <row r="354" spans="7:8" ht="18.75" x14ac:dyDescent="0.4">
      <c r="G354" s="6"/>
      <c r="H354" s="1"/>
    </row>
    <row r="355" spans="7:8" ht="18.75" x14ac:dyDescent="0.4">
      <c r="G355" s="6"/>
      <c r="H355" s="1"/>
    </row>
    <row r="356" spans="7:8" ht="18.75" x14ac:dyDescent="0.4">
      <c r="G356" s="6"/>
      <c r="H356" s="1"/>
    </row>
    <row r="357" spans="7:8" ht="18.75" x14ac:dyDescent="0.4">
      <c r="G357" s="6"/>
      <c r="H357" s="1"/>
    </row>
    <row r="358" spans="7:8" ht="18.75" x14ac:dyDescent="0.4">
      <c r="G358" s="6"/>
      <c r="H358" s="1"/>
    </row>
    <row r="359" spans="7:8" ht="18.75" x14ac:dyDescent="0.4">
      <c r="G359" s="6"/>
      <c r="H359" s="1"/>
    </row>
    <row r="360" spans="7:8" ht="18.75" x14ac:dyDescent="0.4">
      <c r="G360" s="6"/>
      <c r="H360" s="1"/>
    </row>
    <row r="361" spans="7:8" ht="18.75" x14ac:dyDescent="0.4">
      <c r="G361" s="6"/>
      <c r="H361" s="1"/>
    </row>
    <row r="362" spans="7:8" ht="18.75" x14ac:dyDescent="0.4">
      <c r="G362" s="6"/>
      <c r="H362" s="1"/>
    </row>
    <row r="363" spans="7:8" ht="18.75" x14ac:dyDescent="0.4">
      <c r="G363" s="6"/>
      <c r="H363" s="1"/>
    </row>
    <row r="364" spans="7:8" ht="18.75" x14ac:dyDescent="0.4">
      <c r="G364" s="6"/>
      <c r="H364" s="1"/>
    </row>
    <row r="365" spans="7:8" ht="18.75" x14ac:dyDescent="0.4">
      <c r="G365" s="6"/>
      <c r="H365" s="1"/>
    </row>
    <row r="366" spans="7:8" ht="18.75" x14ac:dyDescent="0.4">
      <c r="G366" s="6"/>
      <c r="H366" s="1"/>
    </row>
    <row r="367" spans="7:8" ht="18.75" x14ac:dyDescent="0.4">
      <c r="G367" s="6"/>
      <c r="H367" s="1"/>
    </row>
    <row r="368" spans="7:8" ht="18.75" x14ac:dyDescent="0.4">
      <c r="G368" s="6"/>
      <c r="H368" s="1"/>
    </row>
    <row r="369" spans="7:8" ht="18.75" x14ac:dyDescent="0.4">
      <c r="G369" s="6"/>
      <c r="H369" s="1"/>
    </row>
    <row r="370" spans="7:8" ht="18.75" x14ac:dyDescent="0.4">
      <c r="G370" s="6"/>
      <c r="H370" s="1"/>
    </row>
    <row r="371" spans="7:8" ht="18.75" x14ac:dyDescent="0.4">
      <c r="G371" s="6"/>
      <c r="H371" s="1"/>
    </row>
    <row r="372" spans="7:8" ht="18.75" x14ac:dyDescent="0.4">
      <c r="G372" s="6"/>
      <c r="H372" s="1"/>
    </row>
    <row r="373" spans="7:8" ht="18.75" x14ac:dyDescent="0.4">
      <c r="G373" s="6"/>
      <c r="H373" s="1"/>
    </row>
    <row r="374" spans="7:8" ht="18.75" x14ac:dyDescent="0.4">
      <c r="G374" s="6"/>
      <c r="H374" s="1"/>
    </row>
    <row r="375" spans="7:8" ht="18.75" x14ac:dyDescent="0.4">
      <c r="G375" s="6"/>
      <c r="H375" s="1"/>
    </row>
    <row r="376" spans="7:8" ht="18.75" x14ac:dyDescent="0.4">
      <c r="G376" s="6"/>
      <c r="H376" s="1"/>
    </row>
    <row r="377" spans="7:8" ht="18.75" x14ac:dyDescent="0.4">
      <c r="G377" s="6"/>
      <c r="H377" s="1"/>
    </row>
    <row r="378" spans="7:8" ht="18.75" x14ac:dyDescent="0.4">
      <c r="G378" s="6"/>
      <c r="H378" s="1"/>
    </row>
    <row r="379" spans="7:8" ht="18.75" x14ac:dyDescent="0.4">
      <c r="G379" s="6"/>
      <c r="H379" s="1"/>
    </row>
    <row r="380" spans="7:8" ht="18.75" x14ac:dyDescent="0.4">
      <c r="G380" s="6"/>
      <c r="H380" s="1"/>
    </row>
    <row r="381" spans="7:8" ht="18.75" x14ac:dyDescent="0.4">
      <c r="G381" s="6"/>
      <c r="H381" s="1"/>
    </row>
    <row r="382" spans="7:8" ht="18.75" x14ac:dyDescent="0.4">
      <c r="G382" s="6"/>
      <c r="H382" s="1"/>
    </row>
    <row r="383" spans="7:8" ht="18.75" x14ac:dyDescent="0.4">
      <c r="G383" s="6"/>
      <c r="H383" s="1"/>
    </row>
    <row r="384" spans="7:8" ht="18.75" x14ac:dyDescent="0.4">
      <c r="G384" s="6"/>
      <c r="H384" s="1"/>
    </row>
    <row r="385" spans="7:8" ht="18.75" x14ac:dyDescent="0.4">
      <c r="G385" s="6"/>
      <c r="H385" s="1"/>
    </row>
    <row r="386" spans="7:8" ht="18.75" x14ac:dyDescent="0.4">
      <c r="G386" s="6"/>
      <c r="H386" s="1"/>
    </row>
    <row r="387" spans="7:8" ht="18.75" x14ac:dyDescent="0.4">
      <c r="G387" s="6"/>
      <c r="H387" s="1"/>
    </row>
    <row r="388" spans="7:8" ht="18.75" x14ac:dyDescent="0.4">
      <c r="G388" s="6"/>
      <c r="H388" s="1"/>
    </row>
    <row r="389" spans="7:8" ht="18.75" x14ac:dyDescent="0.4">
      <c r="G389" s="6"/>
      <c r="H389" s="1"/>
    </row>
    <row r="390" spans="7:8" ht="18.75" x14ac:dyDescent="0.4">
      <c r="G390" s="6"/>
      <c r="H390" s="1"/>
    </row>
    <row r="391" spans="7:8" ht="18.75" x14ac:dyDescent="0.4">
      <c r="G391" s="6"/>
      <c r="H391" s="1"/>
    </row>
    <row r="392" spans="7:8" ht="18.75" x14ac:dyDescent="0.4">
      <c r="G392" s="6"/>
      <c r="H392" s="1"/>
    </row>
    <row r="393" spans="7:8" ht="18.75" x14ac:dyDescent="0.4">
      <c r="G393" s="6"/>
      <c r="H393" s="1"/>
    </row>
    <row r="394" spans="7:8" ht="18.75" x14ac:dyDescent="0.4">
      <c r="G394" s="6"/>
      <c r="H394" s="1"/>
    </row>
    <row r="395" spans="7:8" ht="18.75" x14ac:dyDescent="0.4">
      <c r="G395" s="6"/>
      <c r="H395" s="1"/>
    </row>
    <row r="396" spans="7:8" ht="18.75" x14ac:dyDescent="0.4">
      <c r="G396" s="6"/>
      <c r="H396" s="1"/>
    </row>
    <row r="397" spans="7:8" ht="18.75" x14ac:dyDescent="0.4">
      <c r="G397" s="6"/>
      <c r="H397" s="1"/>
    </row>
    <row r="398" spans="7:8" ht="18.75" x14ac:dyDescent="0.4">
      <c r="G398" s="6"/>
      <c r="H398" s="1"/>
    </row>
    <row r="399" spans="7:8" ht="18.75" x14ac:dyDescent="0.4">
      <c r="G399" s="6"/>
      <c r="H399" s="1"/>
    </row>
    <row r="400" spans="7:8" ht="18.75" x14ac:dyDescent="0.4">
      <c r="G400" s="6"/>
      <c r="H400" s="1"/>
    </row>
    <row r="401" spans="7:8" ht="18.75" x14ac:dyDescent="0.4">
      <c r="G401" s="6"/>
      <c r="H401" s="1"/>
    </row>
    <row r="402" spans="7:8" ht="18.75" x14ac:dyDescent="0.4">
      <c r="G402" s="6"/>
      <c r="H402" s="1"/>
    </row>
    <row r="403" spans="7:8" ht="18.75" x14ac:dyDescent="0.4">
      <c r="G403" s="6"/>
      <c r="H403" s="1"/>
    </row>
    <row r="404" spans="7:8" ht="18.75" x14ac:dyDescent="0.4">
      <c r="G404" s="6"/>
      <c r="H404" s="1"/>
    </row>
    <row r="405" spans="7:8" ht="18.75" x14ac:dyDescent="0.4">
      <c r="G405" s="6"/>
      <c r="H405" s="1"/>
    </row>
    <row r="406" spans="7:8" ht="18.75" x14ac:dyDescent="0.4">
      <c r="G406" s="6"/>
      <c r="H406" s="1"/>
    </row>
    <row r="407" spans="7:8" ht="18.75" x14ac:dyDescent="0.4">
      <c r="G407" s="6"/>
      <c r="H407" s="1"/>
    </row>
    <row r="408" spans="7:8" ht="18.75" x14ac:dyDescent="0.4">
      <c r="G408" s="6"/>
      <c r="H408" s="1"/>
    </row>
    <row r="409" spans="7:8" ht="18.75" x14ac:dyDescent="0.4">
      <c r="G409" s="6"/>
      <c r="H409" s="1"/>
    </row>
    <row r="410" spans="7:8" ht="18.75" x14ac:dyDescent="0.4">
      <c r="G410" s="6"/>
      <c r="H410" s="1"/>
    </row>
    <row r="411" spans="7:8" ht="18.75" x14ac:dyDescent="0.4">
      <c r="G411" s="6"/>
      <c r="H411" s="1"/>
    </row>
    <row r="412" spans="7:8" ht="18.75" x14ac:dyDescent="0.4">
      <c r="G412" s="6"/>
      <c r="H412" s="1"/>
    </row>
    <row r="413" spans="7:8" ht="18.75" x14ac:dyDescent="0.4">
      <c r="G413" s="6"/>
      <c r="H413" s="1"/>
    </row>
    <row r="414" spans="7:8" ht="18.75" x14ac:dyDescent="0.4">
      <c r="G414" s="6"/>
      <c r="H414" s="1"/>
    </row>
    <row r="415" spans="7:8" ht="18.75" x14ac:dyDescent="0.4">
      <c r="G415" s="6"/>
      <c r="H415" s="1"/>
    </row>
    <row r="416" spans="7:8" ht="18.75" x14ac:dyDescent="0.4">
      <c r="G416" s="6"/>
      <c r="H416" s="1"/>
    </row>
    <row r="417" spans="7:8" ht="18.75" x14ac:dyDescent="0.4">
      <c r="G417" s="6"/>
      <c r="H417" s="1"/>
    </row>
    <row r="418" spans="7:8" ht="18.75" x14ac:dyDescent="0.4">
      <c r="G418" s="6"/>
      <c r="H418" s="1"/>
    </row>
    <row r="419" spans="7:8" ht="18.75" x14ac:dyDescent="0.4">
      <c r="G419" s="6"/>
      <c r="H419" s="1"/>
    </row>
    <row r="420" spans="7:8" ht="18.75" x14ac:dyDescent="0.4">
      <c r="G420" s="6"/>
      <c r="H420" s="1"/>
    </row>
    <row r="421" spans="7:8" ht="18.75" x14ac:dyDescent="0.4">
      <c r="G421" s="6"/>
      <c r="H421" s="1"/>
    </row>
    <row r="422" spans="7:8" ht="18.75" x14ac:dyDescent="0.4">
      <c r="G422" s="6"/>
      <c r="H422" s="1"/>
    </row>
    <row r="423" spans="7:8" ht="18.75" x14ac:dyDescent="0.4">
      <c r="G423" s="6"/>
      <c r="H423" s="1"/>
    </row>
    <row r="424" spans="7:8" ht="18.75" x14ac:dyDescent="0.4">
      <c r="G424" s="6"/>
      <c r="H424" s="1"/>
    </row>
    <row r="425" spans="7:8" ht="18.75" x14ac:dyDescent="0.4">
      <c r="G425" s="6"/>
      <c r="H425" s="1"/>
    </row>
    <row r="426" spans="7:8" ht="18.75" x14ac:dyDescent="0.4">
      <c r="G426" s="6"/>
      <c r="H426" s="1"/>
    </row>
    <row r="427" spans="7:8" ht="18.75" x14ac:dyDescent="0.4">
      <c r="G427" s="6"/>
      <c r="H427" s="1"/>
    </row>
    <row r="428" spans="7:8" ht="18.75" x14ac:dyDescent="0.4">
      <c r="G428" s="6"/>
      <c r="H428" s="1"/>
    </row>
    <row r="429" spans="7:8" ht="18.75" x14ac:dyDescent="0.4">
      <c r="G429" s="6"/>
      <c r="H429" s="1"/>
    </row>
    <row r="430" spans="7:8" ht="18.75" x14ac:dyDescent="0.4">
      <c r="G430" s="6"/>
      <c r="H430" s="1"/>
    </row>
    <row r="431" spans="7:8" ht="18.75" x14ac:dyDescent="0.4">
      <c r="G431" s="6"/>
      <c r="H431" s="1"/>
    </row>
    <row r="432" spans="7:8" ht="18.75" x14ac:dyDescent="0.4">
      <c r="G432" s="6"/>
      <c r="H432" s="1"/>
    </row>
    <row r="433" spans="7:8" ht="18.75" x14ac:dyDescent="0.4">
      <c r="G433" s="6"/>
      <c r="H433" s="1"/>
    </row>
    <row r="434" spans="7:8" ht="18.75" x14ac:dyDescent="0.4">
      <c r="G434" s="6"/>
      <c r="H434" s="1"/>
    </row>
    <row r="435" spans="7:8" ht="18.75" x14ac:dyDescent="0.4">
      <c r="G435" s="6"/>
      <c r="H435" s="1"/>
    </row>
    <row r="436" spans="7:8" ht="18.75" x14ac:dyDescent="0.4">
      <c r="G436" s="6"/>
      <c r="H436" s="1"/>
    </row>
    <row r="437" spans="7:8" ht="18.75" x14ac:dyDescent="0.4">
      <c r="G437" s="6"/>
      <c r="H437" s="1"/>
    </row>
    <row r="438" spans="7:8" ht="18.75" x14ac:dyDescent="0.4">
      <c r="G438" s="6"/>
      <c r="H438" s="1"/>
    </row>
    <row r="439" spans="7:8" ht="18.75" x14ac:dyDescent="0.4">
      <c r="G439" s="6"/>
      <c r="H439" s="1"/>
    </row>
    <row r="440" spans="7:8" ht="18.75" x14ac:dyDescent="0.4">
      <c r="G440" s="6"/>
      <c r="H440" s="1"/>
    </row>
    <row r="441" spans="7:8" ht="18.75" x14ac:dyDescent="0.4">
      <c r="G441" s="6"/>
      <c r="H441" s="1"/>
    </row>
    <row r="442" spans="7:8" ht="18.75" x14ac:dyDescent="0.4">
      <c r="G442" s="6"/>
      <c r="H442" s="1"/>
    </row>
    <row r="443" spans="7:8" ht="18.75" x14ac:dyDescent="0.4">
      <c r="G443" s="6"/>
      <c r="H443" s="1"/>
    </row>
    <row r="444" spans="7:8" ht="18.75" x14ac:dyDescent="0.4">
      <c r="G444" s="6"/>
      <c r="H444" s="1"/>
    </row>
    <row r="445" spans="7:8" ht="18.75" x14ac:dyDescent="0.4">
      <c r="G445" s="6"/>
      <c r="H445" s="1"/>
    </row>
    <row r="446" spans="7:8" ht="18.75" x14ac:dyDescent="0.4">
      <c r="G446" s="6"/>
      <c r="H446" s="1"/>
    </row>
    <row r="447" spans="7:8" ht="18.75" x14ac:dyDescent="0.4">
      <c r="G447" s="6"/>
      <c r="H447" s="1"/>
    </row>
    <row r="448" spans="7:8" ht="18.75" x14ac:dyDescent="0.4">
      <c r="G448" s="6"/>
      <c r="H448" s="1"/>
    </row>
    <row r="449" spans="7:8" ht="18.75" x14ac:dyDescent="0.4">
      <c r="G449" s="6"/>
      <c r="H449" s="1"/>
    </row>
    <row r="450" spans="7:8" ht="18.75" x14ac:dyDescent="0.4">
      <c r="G450" s="6"/>
      <c r="H450" s="1"/>
    </row>
    <row r="451" spans="7:8" ht="18.75" x14ac:dyDescent="0.4">
      <c r="G451" s="6"/>
      <c r="H451" s="1"/>
    </row>
    <row r="452" spans="7:8" ht="18.75" x14ac:dyDescent="0.4">
      <c r="G452" s="6"/>
      <c r="H452" s="1"/>
    </row>
    <row r="453" spans="7:8" ht="18.75" x14ac:dyDescent="0.4">
      <c r="G453" s="6"/>
      <c r="H453" s="1"/>
    </row>
    <row r="454" spans="7:8" ht="18.75" x14ac:dyDescent="0.4">
      <c r="G454" s="6"/>
      <c r="H454" s="1"/>
    </row>
    <row r="455" spans="7:8" ht="18.75" x14ac:dyDescent="0.4">
      <c r="G455" s="6"/>
      <c r="H455" s="1"/>
    </row>
    <row r="456" spans="7:8" ht="18.75" x14ac:dyDescent="0.4">
      <c r="G456" s="6"/>
      <c r="H456" s="1"/>
    </row>
    <row r="457" spans="7:8" ht="18.75" x14ac:dyDescent="0.4">
      <c r="G457" s="6"/>
      <c r="H457" s="1"/>
    </row>
    <row r="458" spans="7:8" ht="18.75" x14ac:dyDescent="0.4">
      <c r="G458" s="6"/>
      <c r="H458" s="1"/>
    </row>
    <row r="459" spans="7:8" ht="18.75" x14ac:dyDescent="0.4">
      <c r="G459" s="6"/>
      <c r="H459" s="1"/>
    </row>
    <row r="460" spans="7:8" ht="18.75" x14ac:dyDescent="0.4">
      <c r="G460" s="6"/>
      <c r="H460" s="1"/>
    </row>
    <row r="461" spans="7:8" ht="18.75" x14ac:dyDescent="0.4">
      <c r="G461" s="6"/>
      <c r="H461" s="1"/>
    </row>
    <row r="462" spans="7:8" ht="18.75" x14ac:dyDescent="0.4">
      <c r="G462" s="6"/>
      <c r="H462" s="1"/>
    </row>
    <row r="463" spans="7:8" ht="18.75" x14ac:dyDescent="0.4">
      <c r="G463" s="6"/>
      <c r="H463" s="1"/>
    </row>
    <row r="464" spans="7:8" ht="18.75" x14ac:dyDescent="0.4">
      <c r="G464" s="6"/>
      <c r="H464" s="1"/>
    </row>
    <row r="465" spans="7:8" ht="18.75" x14ac:dyDescent="0.4">
      <c r="G465" s="6"/>
      <c r="H465" s="1"/>
    </row>
    <row r="466" spans="7:8" ht="18.75" x14ac:dyDescent="0.4">
      <c r="G466" s="6"/>
      <c r="H466" s="1"/>
    </row>
    <row r="467" spans="7:8" ht="18.75" x14ac:dyDescent="0.4">
      <c r="G467" s="6"/>
      <c r="H467" s="1"/>
    </row>
    <row r="468" spans="7:8" ht="18.75" x14ac:dyDescent="0.4">
      <c r="G468" s="6"/>
      <c r="H468" s="1"/>
    </row>
    <row r="469" spans="7:8" ht="18.75" x14ac:dyDescent="0.4">
      <c r="G469" s="6"/>
      <c r="H469" s="1"/>
    </row>
    <row r="470" spans="7:8" ht="18.75" x14ac:dyDescent="0.4">
      <c r="G470" s="6"/>
      <c r="H470" s="1"/>
    </row>
    <row r="471" spans="7:8" ht="18.75" x14ac:dyDescent="0.4">
      <c r="G471" s="6"/>
      <c r="H471" s="1"/>
    </row>
    <row r="472" spans="7:8" ht="18.75" x14ac:dyDescent="0.4">
      <c r="G472" s="6"/>
      <c r="H472" s="1"/>
    </row>
    <row r="473" spans="7:8" ht="18.75" x14ac:dyDescent="0.4">
      <c r="G473" s="6"/>
      <c r="H473" s="1"/>
    </row>
    <row r="474" spans="7:8" ht="14.25" customHeight="1" x14ac:dyDescent="0.4">
      <c r="G474" s="6"/>
      <c r="H474" s="1"/>
    </row>
    <row r="475" spans="7:8" ht="14.25" customHeight="1" x14ac:dyDescent="0.4">
      <c r="G475" s="6"/>
      <c r="H475" s="1"/>
    </row>
    <row r="476" spans="7:8" ht="14.25" customHeight="1" x14ac:dyDescent="0.4">
      <c r="G476" s="6"/>
      <c r="H476" s="1"/>
    </row>
    <row r="477" spans="7:8" ht="14.25" customHeight="1" x14ac:dyDescent="0.4">
      <c r="G477" s="6"/>
      <c r="H477" s="1"/>
    </row>
    <row r="478" spans="7:8" ht="14.25" customHeight="1" x14ac:dyDescent="0.4">
      <c r="G478" s="6"/>
      <c r="H478" s="1"/>
    </row>
    <row r="479" spans="7:8" ht="14.25" customHeight="1" x14ac:dyDescent="0.4">
      <c r="G479" s="6"/>
      <c r="H479" s="1"/>
    </row>
    <row r="480" spans="7:8" ht="14.25" customHeight="1" x14ac:dyDescent="0.4">
      <c r="G480" s="6"/>
      <c r="H480" s="1"/>
    </row>
    <row r="481" spans="7:8" ht="14.25" customHeight="1" x14ac:dyDescent="0.4">
      <c r="G481" s="6"/>
      <c r="H481" s="1"/>
    </row>
    <row r="482" spans="7:8" ht="14.25" customHeight="1" x14ac:dyDescent="0.4">
      <c r="G482" s="6"/>
      <c r="H482" s="1"/>
    </row>
    <row r="483" spans="7:8" ht="14.25" customHeight="1" x14ac:dyDescent="0.4">
      <c r="G483" s="6"/>
      <c r="H483" s="1"/>
    </row>
    <row r="484" spans="7:8" ht="14.25" customHeight="1" x14ac:dyDescent="0.4">
      <c r="G484" s="6"/>
      <c r="H484" s="1"/>
    </row>
    <row r="485" spans="7:8" ht="14.25" customHeight="1" x14ac:dyDescent="0.4">
      <c r="G485" s="6"/>
      <c r="H485" s="1"/>
    </row>
    <row r="486" spans="7:8" ht="14.25" customHeight="1" x14ac:dyDescent="0.4">
      <c r="G486" s="6"/>
      <c r="H486" s="1"/>
    </row>
    <row r="487" spans="7:8" ht="14.25" customHeight="1" x14ac:dyDescent="0.4">
      <c r="G487" s="6"/>
      <c r="H487" s="1"/>
    </row>
    <row r="488" spans="7:8" ht="14.25" customHeight="1" x14ac:dyDescent="0.4">
      <c r="G488" s="6"/>
      <c r="H488" s="1"/>
    </row>
    <row r="489" spans="7:8" ht="14.25" customHeight="1" x14ac:dyDescent="0.4">
      <c r="G489" s="6"/>
      <c r="H489" s="1"/>
    </row>
    <row r="490" spans="7:8" ht="14.25" customHeight="1" x14ac:dyDescent="0.4">
      <c r="G490" s="6"/>
      <c r="H490" s="1"/>
    </row>
    <row r="491" spans="7:8" ht="14.25" customHeight="1" x14ac:dyDescent="0.4">
      <c r="G491" s="6"/>
      <c r="H491" s="1"/>
    </row>
    <row r="492" spans="7:8" ht="14.25" customHeight="1" x14ac:dyDescent="0.4">
      <c r="G492" s="6"/>
      <c r="H492" s="1"/>
    </row>
    <row r="493" spans="7:8" ht="14.25" customHeight="1" x14ac:dyDescent="0.4">
      <c r="G493" s="6"/>
      <c r="H493" s="1"/>
    </row>
    <row r="494" spans="7:8" ht="14.25" customHeight="1" x14ac:dyDescent="0.4">
      <c r="G494" s="6"/>
      <c r="H494" s="1"/>
    </row>
    <row r="495" spans="7:8" ht="14.25" customHeight="1" x14ac:dyDescent="0.4">
      <c r="G495" s="6"/>
      <c r="H495" s="1"/>
    </row>
    <row r="496" spans="7:8" ht="14.25" customHeight="1" x14ac:dyDescent="0.4">
      <c r="G496" s="6"/>
      <c r="H496" s="1"/>
    </row>
    <row r="497" spans="7:8" ht="14.25" customHeight="1" x14ac:dyDescent="0.4">
      <c r="G497" s="6"/>
      <c r="H497" s="1"/>
    </row>
    <row r="498" spans="7:8" ht="14.25" customHeight="1" x14ac:dyDescent="0.4">
      <c r="G498" s="6"/>
      <c r="H498" s="1"/>
    </row>
    <row r="499" spans="7:8" ht="14.25" customHeight="1" x14ac:dyDescent="0.4">
      <c r="G499" s="6"/>
      <c r="H499" s="1"/>
    </row>
    <row r="500" spans="7:8" ht="14.25" customHeight="1" x14ac:dyDescent="0.4">
      <c r="G500" s="6"/>
      <c r="H500" s="1"/>
    </row>
    <row r="501" spans="7:8" ht="14.25" customHeight="1" x14ac:dyDescent="0.4">
      <c r="G501" s="6"/>
      <c r="H501" s="1"/>
    </row>
    <row r="502" spans="7:8" ht="14.25" customHeight="1" x14ac:dyDescent="0.4">
      <c r="G502" s="6"/>
      <c r="H502" s="1"/>
    </row>
    <row r="503" spans="7:8" ht="14.25" customHeight="1" x14ac:dyDescent="0.4">
      <c r="G503" s="6"/>
      <c r="H503" s="1"/>
    </row>
    <row r="504" spans="7:8" ht="14.25" customHeight="1" x14ac:dyDescent="0.4">
      <c r="G504" s="6"/>
      <c r="H504" s="1"/>
    </row>
    <row r="505" spans="7:8" ht="14.25" customHeight="1" x14ac:dyDescent="0.4">
      <c r="G505" s="6"/>
      <c r="H505" s="1"/>
    </row>
    <row r="506" spans="7:8" ht="14.25" customHeight="1" x14ac:dyDescent="0.4">
      <c r="G506" s="6"/>
      <c r="H506" s="1"/>
    </row>
    <row r="507" spans="7:8" ht="14.25" customHeight="1" x14ac:dyDescent="0.4">
      <c r="G507" s="6"/>
      <c r="H507" s="1"/>
    </row>
    <row r="508" spans="7:8" ht="14.25" customHeight="1" x14ac:dyDescent="0.4">
      <c r="G508" s="6"/>
      <c r="H508" s="1"/>
    </row>
    <row r="509" spans="7:8" ht="14.25" customHeight="1" x14ac:dyDescent="0.4">
      <c r="G509" s="6"/>
      <c r="H509" s="1"/>
    </row>
    <row r="510" spans="7:8" ht="14.25" customHeight="1" x14ac:dyDescent="0.4">
      <c r="G510" s="6"/>
      <c r="H510" s="1"/>
    </row>
    <row r="511" spans="7:8" ht="14.25" customHeight="1" x14ac:dyDescent="0.4">
      <c r="G511" s="6"/>
      <c r="H511" s="1"/>
    </row>
    <row r="512" spans="7:8" ht="14.25" customHeight="1" x14ac:dyDescent="0.4">
      <c r="G512" s="6"/>
      <c r="H512" s="1"/>
    </row>
    <row r="513" spans="7:8" ht="14.25" customHeight="1" x14ac:dyDescent="0.4">
      <c r="G513" s="6"/>
      <c r="H513" s="1"/>
    </row>
    <row r="514" spans="7:8" ht="14.25" customHeight="1" x14ac:dyDescent="0.4">
      <c r="G514" s="6"/>
      <c r="H514" s="1"/>
    </row>
    <row r="515" spans="7:8" ht="14.25" customHeight="1" x14ac:dyDescent="0.4">
      <c r="G515" s="6"/>
      <c r="H515" s="1"/>
    </row>
    <row r="516" spans="7:8" ht="14.25" customHeight="1" x14ac:dyDescent="0.4">
      <c r="G516" s="6"/>
      <c r="H516" s="1"/>
    </row>
    <row r="517" spans="7:8" ht="14.25" customHeight="1" x14ac:dyDescent="0.4">
      <c r="G517" s="6"/>
      <c r="H517" s="1"/>
    </row>
    <row r="518" spans="7:8" ht="14.25" customHeight="1" x14ac:dyDescent="0.4">
      <c r="G518" s="6"/>
      <c r="H518" s="1"/>
    </row>
    <row r="519" spans="7:8" ht="14.25" customHeight="1" x14ac:dyDescent="0.4">
      <c r="G519" s="6"/>
      <c r="H519" s="1"/>
    </row>
    <row r="520" spans="7:8" ht="14.25" customHeight="1" x14ac:dyDescent="0.4">
      <c r="G520" s="6"/>
      <c r="H520" s="1"/>
    </row>
    <row r="521" spans="7:8" ht="14.25" customHeight="1" x14ac:dyDescent="0.4">
      <c r="G521" s="6"/>
      <c r="H521" s="1"/>
    </row>
    <row r="522" spans="7:8" ht="14.25" customHeight="1" x14ac:dyDescent="0.4">
      <c r="G522" s="6"/>
      <c r="H522" s="1"/>
    </row>
    <row r="523" spans="7:8" ht="14.25" customHeight="1" x14ac:dyDescent="0.4">
      <c r="G523" s="6"/>
      <c r="H523" s="1"/>
    </row>
    <row r="524" spans="7:8" ht="14.25" customHeight="1" x14ac:dyDescent="0.4">
      <c r="G524" s="6"/>
      <c r="H524" s="1"/>
    </row>
    <row r="525" spans="7:8" ht="14.25" customHeight="1" x14ac:dyDescent="0.4">
      <c r="G525" s="6"/>
      <c r="H525" s="1"/>
    </row>
    <row r="526" spans="7:8" ht="14.25" customHeight="1" x14ac:dyDescent="0.4">
      <c r="G526" s="6"/>
      <c r="H526" s="1"/>
    </row>
    <row r="527" spans="7:8" ht="14.25" customHeight="1" x14ac:dyDescent="0.4">
      <c r="G527" s="6"/>
      <c r="H527" s="1"/>
    </row>
    <row r="528" spans="7:8" ht="14.25" customHeight="1" x14ac:dyDescent="0.4">
      <c r="G528" s="6"/>
      <c r="H528" s="1"/>
    </row>
    <row r="529" spans="7:8" ht="14.25" customHeight="1" x14ac:dyDescent="0.4">
      <c r="G529" s="6"/>
      <c r="H529" s="1"/>
    </row>
    <row r="530" spans="7:8" ht="14.25" customHeight="1" x14ac:dyDescent="0.4">
      <c r="G530" s="6"/>
      <c r="H530" s="1"/>
    </row>
    <row r="531" spans="7:8" ht="14.25" customHeight="1" x14ac:dyDescent="0.4">
      <c r="G531" s="6"/>
      <c r="H531" s="1"/>
    </row>
    <row r="532" spans="7:8" ht="14.25" customHeight="1" x14ac:dyDescent="0.4">
      <c r="G532" s="6"/>
      <c r="H532" s="1"/>
    </row>
    <row r="533" spans="7:8" ht="14.25" customHeight="1" x14ac:dyDescent="0.4">
      <c r="G533" s="6"/>
      <c r="H533" s="1"/>
    </row>
    <row r="534" spans="7:8" ht="14.25" customHeight="1" x14ac:dyDescent="0.4">
      <c r="G534" s="6"/>
      <c r="H534" s="1"/>
    </row>
    <row r="535" spans="7:8" ht="14.25" customHeight="1" x14ac:dyDescent="0.4">
      <c r="G535" s="6"/>
      <c r="H535" s="1"/>
    </row>
    <row r="536" spans="7:8" ht="14.25" customHeight="1" x14ac:dyDescent="0.4">
      <c r="G536" s="6"/>
      <c r="H536" s="1"/>
    </row>
    <row r="537" spans="7:8" ht="14.25" customHeight="1" x14ac:dyDescent="0.4">
      <c r="G537" s="6"/>
      <c r="H537" s="1"/>
    </row>
    <row r="538" spans="7:8" ht="14.25" customHeight="1" x14ac:dyDescent="0.4">
      <c r="G538" s="6"/>
      <c r="H538" s="1"/>
    </row>
    <row r="539" spans="7:8" ht="14.25" customHeight="1" x14ac:dyDescent="0.4">
      <c r="G539" s="6"/>
      <c r="H539" s="1"/>
    </row>
    <row r="540" spans="7:8" ht="14.25" customHeight="1" x14ac:dyDescent="0.4">
      <c r="G540" s="6"/>
      <c r="H540" s="1"/>
    </row>
    <row r="541" spans="7:8" ht="14.25" customHeight="1" x14ac:dyDescent="0.4">
      <c r="G541" s="6"/>
      <c r="H541" s="1"/>
    </row>
    <row r="542" spans="7:8" ht="14.25" customHeight="1" x14ac:dyDescent="0.4">
      <c r="G542" s="6"/>
      <c r="H542" s="1"/>
    </row>
    <row r="543" spans="7:8" ht="14.25" customHeight="1" x14ac:dyDescent="0.4">
      <c r="G543" s="6"/>
      <c r="H543" s="1"/>
    </row>
    <row r="544" spans="7:8" ht="14.25" customHeight="1" x14ac:dyDescent="0.4">
      <c r="G544" s="6"/>
      <c r="H544" s="1"/>
    </row>
    <row r="545" spans="7:8" ht="14.25" customHeight="1" x14ac:dyDescent="0.4">
      <c r="G545" s="6"/>
      <c r="H545" s="1"/>
    </row>
    <row r="546" spans="7:8" ht="14.25" customHeight="1" x14ac:dyDescent="0.4">
      <c r="G546" s="6"/>
      <c r="H546" s="1"/>
    </row>
    <row r="547" spans="7:8" ht="14.25" customHeight="1" x14ac:dyDescent="0.4">
      <c r="G547" s="6"/>
      <c r="H547" s="1"/>
    </row>
    <row r="548" spans="7:8" ht="14.25" customHeight="1" x14ac:dyDescent="0.4">
      <c r="G548" s="6"/>
      <c r="H548" s="1"/>
    </row>
    <row r="549" spans="7:8" ht="14.25" customHeight="1" x14ac:dyDescent="0.4">
      <c r="G549" s="6"/>
      <c r="H549" s="1"/>
    </row>
    <row r="550" spans="7:8" ht="14.25" customHeight="1" x14ac:dyDescent="0.4">
      <c r="G550" s="6"/>
      <c r="H550" s="1"/>
    </row>
    <row r="551" spans="7:8" ht="14.25" customHeight="1" x14ac:dyDescent="0.4">
      <c r="G551" s="6"/>
      <c r="H551" s="1"/>
    </row>
    <row r="552" spans="7:8" ht="14.25" customHeight="1" x14ac:dyDescent="0.4">
      <c r="G552" s="6"/>
      <c r="H552" s="1"/>
    </row>
    <row r="553" spans="7:8" ht="14.25" customHeight="1" x14ac:dyDescent="0.4">
      <c r="G553" s="6"/>
      <c r="H553" s="1"/>
    </row>
    <row r="554" spans="7:8" ht="14.25" customHeight="1" x14ac:dyDescent="0.4">
      <c r="G554" s="6"/>
      <c r="H554" s="1"/>
    </row>
    <row r="555" spans="7:8" ht="14.25" customHeight="1" x14ac:dyDescent="0.4">
      <c r="G555" s="6"/>
      <c r="H555" s="1"/>
    </row>
    <row r="556" spans="7:8" ht="14.25" customHeight="1" x14ac:dyDescent="0.4">
      <c r="G556" s="6"/>
      <c r="H556" s="1"/>
    </row>
    <row r="557" spans="7:8" ht="14.25" customHeight="1" x14ac:dyDescent="0.4">
      <c r="G557" s="6"/>
      <c r="H557" s="1"/>
    </row>
    <row r="558" spans="7:8" ht="14.25" customHeight="1" x14ac:dyDescent="0.4">
      <c r="G558" s="6"/>
      <c r="H558" s="1"/>
    </row>
    <row r="559" spans="7:8" ht="14.25" customHeight="1" x14ac:dyDescent="0.4">
      <c r="G559" s="6"/>
      <c r="H559" s="1"/>
    </row>
    <row r="560" spans="7:8" ht="14.25" customHeight="1" x14ac:dyDescent="0.4">
      <c r="G560" s="6"/>
      <c r="H560" s="1"/>
    </row>
    <row r="561" spans="7:8" ht="14.25" customHeight="1" x14ac:dyDescent="0.4">
      <c r="G561" s="6"/>
      <c r="H561" s="1"/>
    </row>
    <row r="562" spans="7:8" ht="14.25" customHeight="1" x14ac:dyDescent="0.4">
      <c r="G562" s="6"/>
      <c r="H562" s="1"/>
    </row>
    <row r="563" spans="7:8" ht="14.25" customHeight="1" x14ac:dyDescent="0.4">
      <c r="G563" s="6"/>
      <c r="H563" s="1"/>
    </row>
    <row r="564" spans="7:8" ht="14.25" customHeight="1" x14ac:dyDescent="0.4">
      <c r="G564" s="6"/>
      <c r="H564" s="1"/>
    </row>
    <row r="565" spans="7:8" ht="14.25" customHeight="1" x14ac:dyDescent="0.4">
      <c r="G565" s="6"/>
      <c r="H565" s="1"/>
    </row>
    <row r="566" spans="7:8" ht="14.25" customHeight="1" x14ac:dyDescent="0.4">
      <c r="G566" s="6"/>
      <c r="H566" s="1"/>
    </row>
    <row r="567" spans="7:8" ht="14.25" customHeight="1" x14ac:dyDescent="0.4">
      <c r="G567" s="6"/>
      <c r="H567" s="1"/>
    </row>
    <row r="568" spans="7:8" ht="14.25" customHeight="1" x14ac:dyDescent="0.4">
      <c r="G568" s="6"/>
      <c r="H568" s="1"/>
    </row>
    <row r="569" spans="7:8" ht="14.25" customHeight="1" x14ac:dyDescent="0.4">
      <c r="G569" s="6"/>
      <c r="H569" s="1"/>
    </row>
    <row r="570" spans="7:8" ht="14.25" customHeight="1" x14ac:dyDescent="0.4">
      <c r="G570" s="6"/>
      <c r="H570" s="1"/>
    </row>
    <row r="571" spans="7:8" ht="14.25" customHeight="1" x14ac:dyDescent="0.4">
      <c r="G571" s="6"/>
      <c r="H571" s="1"/>
    </row>
    <row r="572" spans="7:8" ht="14.25" customHeight="1" x14ac:dyDescent="0.4">
      <c r="G572" s="6"/>
      <c r="H572" s="1"/>
    </row>
    <row r="573" spans="7:8" ht="14.25" customHeight="1" x14ac:dyDescent="0.4">
      <c r="G573" s="6"/>
      <c r="H573" s="1"/>
    </row>
    <row r="574" spans="7:8" ht="14.25" customHeight="1" x14ac:dyDescent="0.4">
      <c r="G574" s="6"/>
      <c r="H574" s="1"/>
    </row>
    <row r="575" spans="7:8" ht="14.25" customHeight="1" x14ac:dyDescent="0.4">
      <c r="G575" s="6"/>
      <c r="H575" s="1"/>
    </row>
    <row r="576" spans="7:8" ht="14.25" customHeight="1" x14ac:dyDescent="0.4">
      <c r="G576" s="6"/>
      <c r="H576" s="1"/>
    </row>
    <row r="577" spans="7:8" ht="14.25" customHeight="1" x14ac:dyDescent="0.4">
      <c r="G577" s="6"/>
      <c r="H577" s="1"/>
    </row>
    <row r="578" spans="7:8" ht="14.25" customHeight="1" x14ac:dyDescent="0.4">
      <c r="G578" s="6"/>
      <c r="H578" s="1"/>
    </row>
    <row r="579" spans="7:8" ht="14.25" customHeight="1" x14ac:dyDescent="0.4">
      <c r="G579" s="6"/>
      <c r="H579" s="1"/>
    </row>
    <row r="580" spans="7:8" ht="14.25" customHeight="1" x14ac:dyDescent="0.4">
      <c r="G580" s="6"/>
      <c r="H580" s="1"/>
    </row>
    <row r="581" spans="7:8" ht="14.25" customHeight="1" x14ac:dyDescent="0.4">
      <c r="G581" s="6"/>
      <c r="H581" s="1"/>
    </row>
    <row r="582" spans="7:8" ht="14.25" customHeight="1" x14ac:dyDescent="0.4">
      <c r="G582" s="6"/>
      <c r="H582" s="1"/>
    </row>
    <row r="583" spans="7:8" ht="14.25" customHeight="1" x14ac:dyDescent="0.4">
      <c r="G583" s="6"/>
      <c r="H583" s="1"/>
    </row>
    <row r="584" spans="7:8" ht="14.25" customHeight="1" x14ac:dyDescent="0.4">
      <c r="G584" s="6"/>
      <c r="H584" s="1"/>
    </row>
    <row r="585" spans="7:8" ht="14.25" customHeight="1" x14ac:dyDescent="0.4">
      <c r="G585" s="6"/>
      <c r="H585" s="1"/>
    </row>
    <row r="586" spans="7:8" ht="14.25" customHeight="1" x14ac:dyDescent="0.4">
      <c r="G586" s="6"/>
      <c r="H586" s="1"/>
    </row>
    <row r="587" spans="7:8" ht="14.25" customHeight="1" x14ac:dyDescent="0.4">
      <c r="G587" s="6"/>
      <c r="H587" s="1"/>
    </row>
    <row r="588" spans="7:8" ht="14.25" customHeight="1" x14ac:dyDescent="0.4">
      <c r="G588" s="6"/>
      <c r="H588" s="1"/>
    </row>
    <row r="589" spans="7:8" ht="14.25" customHeight="1" x14ac:dyDescent="0.4">
      <c r="G589" s="6"/>
      <c r="H589" s="1"/>
    </row>
    <row r="590" spans="7:8" ht="14.25" customHeight="1" x14ac:dyDescent="0.4">
      <c r="G590" s="6"/>
      <c r="H590" s="1"/>
    </row>
    <row r="591" spans="7:8" ht="14.25" customHeight="1" x14ac:dyDescent="0.4">
      <c r="G591" s="6"/>
      <c r="H591" s="1"/>
    </row>
    <row r="592" spans="7:8" ht="14.25" customHeight="1" x14ac:dyDescent="0.4">
      <c r="G592" s="6"/>
      <c r="H592" s="1"/>
    </row>
    <row r="593" spans="7:8" ht="14.25" customHeight="1" x14ac:dyDescent="0.4">
      <c r="G593" s="6"/>
      <c r="H593" s="1"/>
    </row>
    <row r="594" spans="7:8" ht="14.25" customHeight="1" x14ac:dyDescent="0.4">
      <c r="G594" s="6"/>
      <c r="H594" s="1"/>
    </row>
    <row r="595" spans="7:8" ht="14.25" customHeight="1" x14ac:dyDescent="0.4">
      <c r="G595" s="6"/>
      <c r="H595" s="1"/>
    </row>
    <row r="596" spans="7:8" ht="14.25" customHeight="1" x14ac:dyDescent="0.4">
      <c r="G596" s="6"/>
      <c r="H596" s="1"/>
    </row>
    <row r="597" spans="7:8" ht="14.25" customHeight="1" x14ac:dyDescent="0.4">
      <c r="G597" s="6"/>
      <c r="H597" s="1"/>
    </row>
    <row r="598" spans="7:8" ht="14.25" customHeight="1" x14ac:dyDescent="0.4">
      <c r="G598" s="6"/>
      <c r="H598" s="1"/>
    </row>
    <row r="599" spans="7:8" ht="14.25" customHeight="1" x14ac:dyDescent="0.4">
      <c r="G599" s="6"/>
      <c r="H599" s="1"/>
    </row>
    <row r="600" spans="7:8" ht="14.25" customHeight="1" x14ac:dyDescent="0.4">
      <c r="G600" s="6"/>
      <c r="H600" s="1"/>
    </row>
    <row r="601" spans="7:8" ht="14.25" customHeight="1" x14ac:dyDescent="0.4">
      <c r="G601" s="6"/>
      <c r="H601" s="1"/>
    </row>
    <row r="602" spans="7:8" ht="14.25" customHeight="1" x14ac:dyDescent="0.4">
      <c r="G602" s="6"/>
      <c r="H602" s="1"/>
    </row>
    <row r="603" spans="7:8" ht="14.25" customHeight="1" x14ac:dyDescent="0.4">
      <c r="G603" s="6"/>
      <c r="H603" s="1"/>
    </row>
    <row r="604" spans="7:8" ht="14.25" customHeight="1" x14ac:dyDescent="0.4">
      <c r="G604" s="6"/>
      <c r="H604" s="1"/>
    </row>
    <row r="605" spans="7:8" ht="14.25" customHeight="1" x14ac:dyDescent="0.4">
      <c r="G605" s="6"/>
      <c r="H605" s="1"/>
    </row>
    <row r="606" spans="7:8" ht="14.25" customHeight="1" x14ac:dyDescent="0.4">
      <c r="G606" s="6"/>
      <c r="H606" s="1"/>
    </row>
    <row r="607" spans="7:8" ht="14.25" customHeight="1" x14ac:dyDescent="0.4">
      <c r="G607" s="6"/>
      <c r="H607" s="1"/>
    </row>
    <row r="608" spans="7:8" ht="14.25" customHeight="1" x14ac:dyDescent="0.4">
      <c r="G608" s="6"/>
      <c r="H608" s="1"/>
    </row>
    <row r="609" spans="7:8" ht="14.25" customHeight="1" x14ac:dyDescent="0.4">
      <c r="G609" s="6"/>
      <c r="H609" s="1"/>
    </row>
    <row r="610" spans="7:8" ht="14.25" customHeight="1" x14ac:dyDescent="0.4">
      <c r="G610" s="6"/>
      <c r="H610" s="1"/>
    </row>
    <row r="611" spans="7:8" ht="14.25" customHeight="1" x14ac:dyDescent="0.4">
      <c r="G611" s="6"/>
      <c r="H611" s="1"/>
    </row>
    <row r="612" spans="7:8" ht="14.25" customHeight="1" x14ac:dyDescent="0.4">
      <c r="G612" s="6"/>
      <c r="H612" s="1"/>
    </row>
    <row r="613" spans="7:8" ht="14.25" customHeight="1" x14ac:dyDescent="0.4">
      <c r="G613" s="6"/>
      <c r="H613" s="1"/>
    </row>
    <row r="614" spans="7:8" ht="14.25" customHeight="1" x14ac:dyDescent="0.4">
      <c r="G614" s="6"/>
      <c r="H614" s="1"/>
    </row>
    <row r="615" spans="7:8" ht="14.25" customHeight="1" x14ac:dyDescent="0.4">
      <c r="G615" s="6"/>
      <c r="H615" s="1"/>
    </row>
    <row r="616" spans="7:8" ht="14.25" customHeight="1" x14ac:dyDescent="0.4">
      <c r="G616" s="6"/>
      <c r="H616" s="1"/>
    </row>
    <row r="617" spans="7:8" ht="14.25" customHeight="1" x14ac:dyDescent="0.4">
      <c r="G617" s="6"/>
      <c r="H617" s="1"/>
    </row>
    <row r="618" spans="7:8" ht="14.25" customHeight="1" x14ac:dyDescent="0.4">
      <c r="G618" s="6"/>
      <c r="H618" s="1"/>
    </row>
    <row r="619" spans="7:8" ht="14.25" customHeight="1" x14ac:dyDescent="0.4">
      <c r="G619" s="6"/>
      <c r="H619" s="1"/>
    </row>
    <row r="620" spans="7:8" ht="14.25" customHeight="1" x14ac:dyDescent="0.4">
      <c r="G620" s="6"/>
      <c r="H620" s="1"/>
    </row>
    <row r="621" spans="7:8" ht="14.25" customHeight="1" x14ac:dyDescent="0.4">
      <c r="G621" s="6"/>
      <c r="H621" s="1"/>
    </row>
    <row r="622" spans="7:8" ht="14.25" customHeight="1" x14ac:dyDescent="0.4">
      <c r="G622" s="6"/>
      <c r="H622" s="1"/>
    </row>
    <row r="623" spans="7:8" ht="14.25" customHeight="1" x14ac:dyDescent="0.4">
      <c r="G623" s="6"/>
      <c r="H623" s="1"/>
    </row>
    <row r="624" spans="7:8" ht="14.25" customHeight="1" x14ac:dyDescent="0.4">
      <c r="G624" s="6"/>
      <c r="H624" s="1"/>
    </row>
    <row r="625" spans="7:8" ht="14.25" customHeight="1" x14ac:dyDescent="0.4">
      <c r="G625" s="6"/>
      <c r="H625" s="1"/>
    </row>
    <row r="626" spans="7:8" ht="14.25" customHeight="1" x14ac:dyDescent="0.4">
      <c r="G626" s="6"/>
      <c r="H626" s="1"/>
    </row>
    <row r="627" spans="7:8" ht="14.25" customHeight="1" x14ac:dyDescent="0.4">
      <c r="G627" s="6"/>
      <c r="H627" s="1"/>
    </row>
    <row r="628" spans="7:8" ht="14.25" customHeight="1" x14ac:dyDescent="0.4">
      <c r="G628" s="6"/>
      <c r="H628" s="1"/>
    </row>
    <row r="629" spans="7:8" ht="14.25" customHeight="1" x14ac:dyDescent="0.4">
      <c r="G629" s="6"/>
      <c r="H629" s="1"/>
    </row>
    <row r="630" spans="7:8" ht="14.25" customHeight="1" x14ac:dyDescent="0.4">
      <c r="G630" s="6"/>
      <c r="H630" s="1"/>
    </row>
    <row r="631" spans="7:8" ht="14.25" customHeight="1" x14ac:dyDescent="0.4">
      <c r="G631" s="6"/>
      <c r="H631" s="1"/>
    </row>
    <row r="632" spans="7:8" ht="14.25" customHeight="1" x14ac:dyDescent="0.4">
      <c r="G632" s="6"/>
      <c r="H632" s="1"/>
    </row>
    <row r="633" spans="7:8" ht="14.25" customHeight="1" x14ac:dyDescent="0.4">
      <c r="G633" s="6"/>
      <c r="H633" s="1"/>
    </row>
    <row r="634" spans="7:8" ht="14.25" customHeight="1" x14ac:dyDescent="0.4">
      <c r="G634" s="6"/>
      <c r="H634" s="1"/>
    </row>
    <row r="635" spans="7:8" ht="14.25" customHeight="1" x14ac:dyDescent="0.4">
      <c r="G635" s="6"/>
      <c r="H635" s="1"/>
    </row>
    <row r="636" spans="7:8" ht="14.25" customHeight="1" x14ac:dyDescent="0.4">
      <c r="G636" s="6"/>
      <c r="H636" s="1"/>
    </row>
    <row r="637" spans="7:8" ht="14.25" customHeight="1" x14ac:dyDescent="0.4">
      <c r="G637" s="6"/>
      <c r="H637" s="1"/>
    </row>
    <row r="638" spans="7:8" ht="14.25" customHeight="1" x14ac:dyDescent="0.4">
      <c r="G638" s="6"/>
      <c r="H638" s="1"/>
    </row>
    <row r="639" spans="7:8" ht="14.25" customHeight="1" x14ac:dyDescent="0.4">
      <c r="G639" s="6"/>
      <c r="H639" s="1"/>
    </row>
    <row r="640" spans="7:8" ht="14.25" customHeight="1" x14ac:dyDescent="0.4">
      <c r="G640" s="6"/>
      <c r="H640" s="1"/>
    </row>
    <row r="641" spans="7:8" ht="14.25" customHeight="1" x14ac:dyDescent="0.4">
      <c r="G641" s="6"/>
      <c r="H641" s="1"/>
    </row>
    <row r="642" spans="7:8" ht="14.25" customHeight="1" x14ac:dyDescent="0.4">
      <c r="G642" s="6"/>
      <c r="H642" s="1"/>
    </row>
    <row r="643" spans="7:8" ht="14.25" customHeight="1" x14ac:dyDescent="0.4">
      <c r="G643" s="6"/>
      <c r="H643" s="1"/>
    </row>
    <row r="644" spans="7:8" ht="14.25" customHeight="1" x14ac:dyDescent="0.4">
      <c r="G644" s="6"/>
      <c r="H644" s="1"/>
    </row>
    <row r="645" spans="7:8" ht="14.25" customHeight="1" x14ac:dyDescent="0.4">
      <c r="G645" s="6"/>
      <c r="H645" s="1"/>
    </row>
    <row r="646" spans="7:8" ht="14.25" customHeight="1" x14ac:dyDescent="0.4">
      <c r="G646" s="6"/>
      <c r="H646" s="1"/>
    </row>
    <row r="647" spans="7:8" ht="14.25" customHeight="1" x14ac:dyDescent="0.4">
      <c r="G647" s="6"/>
      <c r="H647" s="1"/>
    </row>
    <row r="648" spans="7:8" ht="14.25" customHeight="1" x14ac:dyDescent="0.4">
      <c r="G648" s="6"/>
      <c r="H648" s="1"/>
    </row>
    <row r="649" spans="7:8" ht="14.25" customHeight="1" x14ac:dyDescent="0.4">
      <c r="G649" s="6"/>
      <c r="H649" s="1"/>
    </row>
    <row r="650" spans="7:8" ht="14.25" customHeight="1" x14ac:dyDescent="0.4">
      <c r="G650" s="6"/>
      <c r="H650" s="1"/>
    </row>
    <row r="651" spans="7:8" ht="14.25" customHeight="1" x14ac:dyDescent="0.4">
      <c r="G651" s="6"/>
      <c r="H651" s="1"/>
    </row>
    <row r="652" spans="7:8" ht="14.25" customHeight="1" x14ac:dyDescent="0.4">
      <c r="G652" s="6"/>
      <c r="H652" s="1"/>
    </row>
    <row r="653" spans="7:8" ht="14.25" customHeight="1" x14ac:dyDescent="0.4">
      <c r="G653" s="6"/>
      <c r="H653" s="1"/>
    </row>
    <row r="654" spans="7:8" ht="14.25" customHeight="1" x14ac:dyDescent="0.4">
      <c r="G654" s="6"/>
      <c r="H654" s="1"/>
    </row>
    <row r="655" spans="7:8" ht="14.25" customHeight="1" x14ac:dyDescent="0.4">
      <c r="G655" s="6"/>
      <c r="H655" s="1"/>
    </row>
    <row r="656" spans="7:8" ht="14.25" customHeight="1" x14ac:dyDescent="0.4">
      <c r="G656" s="6"/>
      <c r="H656" s="1"/>
    </row>
    <row r="657" spans="7:8" ht="14.25" customHeight="1" x14ac:dyDescent="0.4">
      <c r="G657" s="6"/>
      <c r="H657" s="1"/>
    </row>
    <row r="658" spans="7:8" ht="14.25" customHeight="1" x14ac:dyDescent="0.4">
      <c r="G658" s="6"/>
      <c r="H658" s="1"/>
    </row>
    <row r="659" spans="7:8" ht="14.25" customHeight="1" x14ac:dyDescent="0.4">
      <c r="G659" s="6"/>
      <c r="H659" s="1"/>
    </row>
    <row r="660" spans="7:8" ht="14.25" customHeight="1" x14ac:dyDescent="0.4">
      <c r="G660" s="6"/>
      <c r="H660" s="1"/>
    </row>
    <row r="661" spans="7:8" ht="14.25" customHeight="1" x14ac:dyDescent="0.4">
      <c r="G661" s="6"/>
      <c r="H661" s="1"/>
    </row>
    <row r="662" spans="7:8" ht="14.25" customHeight="1" x14ac:dyDescent="0.4">
      <c r="G662" s="6"/>
      <c r="H662" s="1"/>
    </row>
    <row r="663" spans="7:8" ht="14.25" customHeight="1" x14ac:dyDescent="0.4">
      <c r="G663" s="6"/>
      <c r="H663" s="1"/>
    </row>
    <row r="664" spans="7:8" ht="14.25" customHeight="1" x14ac:dyDescent="0.4">
      <c r="G664" s="6"/>
      <c r="H664" s="1"/>
    </row>
    <row r="665" spans="7:8" ht="14.25" customHeight="1" x14ac:dyDescent="0.4">
      <c r="G665" s="6"/>
      <c r="H665" s="1"/>
    </row>
    <row r="666" spans="7:8" ht="14.25" customHeight="1" x14ac:dyDescent="0.4">
      <c r="G666" s="6"/>
      <c r="H666" s="1"/>
    </row>
    <row r="667" spans="7:8" ht="14.25" customHeight="1" x14ac:dyDescent="0.4">
      <c r="G667" s="6"/>
      <c r="H667" s="1"/>
    </row>
    <row r="668" spans="7:8" ht="14.25" customHeight="1" x14ac:dyDescent="0.4">
      <c r="G668" s="6"/>
      <c r="H668" s="1"/>
    </row>
    <row r="669" spans="7:8" ht="14.25" customHeight="1" x14ac:dyDescent="0.4">
      <c r="G669" s="6"/>
      <c r="H669" s="1"/>
    </row>
    <row r="670" spans="7:8" ht="14.25" customHeight="1" x14ac:dyDescent="0.4">
      <c r="G670" s="6"/>
      <c r="H670" s="1"/>
    </row>
    <row r="671" spans="7:8" ht="14.25" customHeight="1" x14ac:dyDescent="0.4">
      <c r="G671" s="6"/>
      <c r="H671" s="1"/>
    </row>
    <row r="672" spans="7:8" ht="14.25" customHeight="1" x14ac:dyDescent="0.4">
      <c r="G672" s="6"/>
      <c r="H672" s="1"/>
    </row>
    <row r="673" spans="7:8" ht="14.25" customHeight="1" x14ac:dyDescent="0.4">
      <c r="G673" s="6"/>
      <c r="H673" s="1"/>
    </row>
    <row r="674" spans="7:8" ht="14.25" customHeight="1" x14ac:dyDescent="0.4">
      <c r="G674" s="6"/>
      <c r="H674" s="1"/>
    </row>
    <row r="675" spans="7:8" ht="14.25" customHeight="1" x14ac:dyDescent="0.4">
      <c r="G675" s="6"/>
      <c r="H675" s="1"/>
    </row>
    <row r="676" spans="7:8" ht="14.25" customHeight="1" x14ac:dyDescent="0.4">
      <c r="G676" s="6"/>
      <c r="H676" s="1"/>
    </row>
    <row r="677" spans="7:8" ht="14.25" customHeight="1" x14ac:dyDescent="0.4">
      <c r="G677" s="6"/>
      <c r="H677" s="1"/>
    </row>
    <row r="678" spans="7:8" ht="14.25" customHeight="1" x14ac:dyDescent="0.4">
      <c r="G678" s="6"/>
      <c r="H678" s="1"/>
    </row>
    <row r="679" spans="7:8" ht="14.25" customHeight="1" x14ac:dyDescent="0.4">
      <c r="G679" s="6"/>
      <c r="H679" s="1"/>
    </row>
    <row r="680" spans="7:8" ht="14.25" customHeight="1" x14ac:dyDescent="0.4">
      <c r="G680" s="6"/>
      <c r="H680" s="1"/>
    </row>
    <row r="681" spans="7:8" ht="14.25" customHeight="1" x14ac:dyDescent="0.4">
      <c r="G681" s="6"/>
      <c r="H681" s="1"/>
    </row>
    <row r="682" spans="7:8" ht="14.25" customHeight="1" x14ac:dyDescent="0.4">
      <c r="G682" s="6"/>
      <c r="H682" s="1"/>
    </row>
    <row r="683" spans="7:8" ht="14.25" customHeight="1" x14ac:dyDescent="0.4">
      <c r="G683" s="6"/>
      <c r="H683" s="1"/>
    </row>
    <row r="684" spans="7:8" ht="14.25" customHeight="1" x14ac:dyDescent="0.4">
      <c r="G684" s="6"/>
      <c r="H684" s="1"/>
    </row>
    <row r="685" spans="7:8" ht="14.25" customHeight="1" x14ac:dyDescent="0.4">
      <c r="G685" s="6"/>
      <c r="H685" s="1"/>
    </row>
    <row r="686" spans="7:8" ht="14.25" customHeight="1" x14ac:dyDescent="0.4">
      <c r="G686" s="6"/>
      <c r="H686" s="1"/>
    </row>
    <row r="687" spans="7:8" ht="14.25" customHeight="1" x14ac:dyDescent="0.4">
      <c r="G687" s="6"/>
      <c r="H687" s="1"/>
    </row>
    <row r="688" spans="7:8" ht="14.25" customHeight="1" x14ac:dyDescent="0.4">
      <c r="G688" s="6"/>
      <c r="H688" s="1"/>
    </row>
    <row r="689" spans="7:8" ht="14.25" customHeight="1" x14ac:dyDescent="0.4">
      <c r="G689" s="6"/>
      <c r="H689" s="1"/>
    </row>
    <row r="690" spans="7:8" ht="14.25" customHeight="1" x14ac:dyDescent="0.4">
      <c r="G690" s="6"/>
      <c r="H690" s="1"/>
    </row>
    <row r="691" spans="7:8" ht="14.25" customHeight="1" x14ac:dyDescent="0.4">
      <c r="G691" s="6"/>
      <c r="H691" s="1"/>
    </row>
    <row r="692" spans="7:8" ht="14.25" customHeight="1" x14ac:dyDescent="0.4">
      <c r="G692" s="6"/>
      <c r="H692" s="1"/>
    </row>
    <row r="693" spans="7:8" ht="14.25" customHeight="1" x14ac:dyDescent="0.4">
      <c r="G693" s="6"/>
      <c r="H693" s="1"/>
    </row>
    <row r="694" spans="7:8" ht="14.25" customHeight="1" x14ac:dyDescent="0.4">
      <c r="G694" s="6"/>
      <c r="H694" s="1"/>
    </row>
    <row r="695" spans="7:8" ht="14.25" customHeight="1" x14ac:dyDescent="0.4">
      <c r="G695" s="6"/>
      <c r="H695" s="1"/>
    </row>
    <row r="696" spans="7:8" ht="14.25" customHeight="1" x14ac:dyDescent="0.4">
      <c r="G696" s="6"/>
      <c r="H696" s="1"/>
    </row>
    <row r="697" spans="7:8" ht="14.25" customHeight="1" x14ac:dyDescent="0.4">
      <c r="G697" s="6"/>
      <c r="H697" s="1"/>
    </row>
    <row r="698" spans="7:8" ht="14.25" customHeight="1" x14ac:dyDescent="0.4">
      <c r="G698" s="6"/>
      <c r="H698" s="1"/>
    </row>
    <row r="699" spans="7:8" ht="14.25" customHeight="1" x14ac:dyDescent="0.4">
      <c r="G699" s="6"/>
      <c r="H699" s="1"/>
    </row>
    <row r="700" spans="7:8" ht="14.25" customHeight="1" x14ac:dyDescent="0.4">
      <c r="G700" s="6"/>
      <c r="H700" s="1"/>
    </row>
    <row r="701" spans="7:8" ht="14.25" customHeight="1" x14ac:dyDescent="0.4">
      <c r="G701" s="6"/>
      <c r="H701" s="1"/>
    </row>
    <row r="702" spans="7:8" ht="14.25" customHeight="1" x14ac:dyDescent="0.4">
      <c r="G702" s="6"/>
      <c r="H702" s="1"/>
    </row>
    <row r="703" spans="7:8" ht="14.25" customHeight="1" x14ac:dyDescent="0.4">
      <c r="G703" s="6"/>
      <c r="H703" s="1"/>
    </row>
    <row r="704" spans="7:8" ht="14.25" customHeight="1" x14ac:dyDescent="0.4">
      <c r="G704" s="6"/>
      <c r="H704" s="1"/>
    </row>
    <row r="705" spans="7:8" ht="14.25" customHeight="1" x14ac:dyDescent="0.4">
      <c r="G705" s="6"/>
      <c r="H705" s="1"/>
    </row>
    <row r="706" spans="7:8" ht="14.25" customHeight="1" x14ac:dyDescent="0.4">
      <c r="G706" s="6"/>
      <c r="H706" s="1"/>
    </row>
    <row r="707" spans="7:8" ht="14.25" customHeight="1" x14ac:dyDescent="0.4">
      <c r="G707" s="6"/>
      <c r="H707" s="1"/>
    </row>
    <row r="708" spans="7:8" ht="14.25" customHeight="1" x14ac:dyDescent="0.4">
      <c r="G708" s="6"/>
      <c r="H708" s="1"/>
    </row>
    <row r="709" spans="7:8" ht="14.25" customHeight="1" x14ac:dyDescent="0.4">
      <c r="G709" s="6"/>
      <c r="H709" s="1"/>
    </row>
    <row r="710" spans="7:8" ht="14.25" customHeight="1" x14ac:dyDescent="0.4">
      <c r="G710" s="6"/>
      <c r="H710" s="1"/>
    </row>
    <row r="711" spans="7:8" ht="14.25" customHeight="1" x14ac:dyDescent="0.4">
      <c r="G711" s="6"/>
      <c r="H711" s="1"/>
    </row>
    <row r="712" spans="7:8" ht="14.25" customHeight="1" x14ac:dyDescent="0.4">
      <c r="G712" s="6"/>
      <c r="H712" s="1"/>
    </row>
    <row r="713" spans="7:8" ht="14.25" customHeight="1" x14ac:dyDescent="0.4">
      <c r="G713" s="6"/>
      <c r="H713" s="1"/>
    </row>
    <row r="714" spans="7:8" ht="14.25" customHeight="1" x14ac:dyDescent="0.4">
      <c r="G714" s="6"/>
      <c r="H714" s="1"/>
    </row>
    <row r="715" spans="7:8" ht="14.25" customHeight="1" x14ac:dyDescent="0.4">
      <c r="G715" s="6"/>
      <c r="H715" s="1"/>
    </row>
    <row r="716" spans="7:8" ht="14.25" customHeight="1" x14ac:dyDescent="0.4">
      <c r="G716" s="6"/>
      <c r="H716" s="1"/>
    </row>
    <row r="717" spans="7:8" ht="14.25" customHeight="1" x14ac:dyDescent="0.4">
      <c r="G717" s="6"/>
      <c r="H717" s="1"/>
    </row>
    <row r="718" spans="7:8" ht="14.25" customHeight="1" x14ac:dyDescent="0.4">
      <c r="G718" s="6"/>
      <c r="H718" s="1"/>
    </row>
    <row r="719" spans="7:8" ht="14.25" customHeight="1" x14ac:dyDescent="0.4">
      <c r="G719" s="6"/>
      <c r="H719" s="1"/>
    </row>
    <row r="720" spans="7:8" ht="14.25" customHeight="1" x14ac:dyDescent="0.4">
      <c r="G720" s="6"/>
      <c r="H720" s="1"/>
    </row>
    <row r="721" spans="7:8" ht="14.25" customHeight="1" x14ac:dyDescent="0.4">
      <c r="G721" s="6"/>
      <c r="H721" s="1"/>
    </row>
    <row r="722" spans="7:8" ht="14.25" customHeight="1" x14ac:dyDescent="0.4">
      <c r="G722" s="6"/>
      <c r="H722" s="1"/>
    </row>
    <row r="723" spans="7:8" ht="14.25" customHeight="1" x14ac:dyDescent="0.4">
      <c r="G723" s="6"/>
      <c r="H723" s="1"/>
    </row>
    <row r="724" spans="7:8" ht="14.25" customHeight="1" x14ac:dyDescent="0.4">
      <c r="G724" s="6"/>
      <c r="H724" s="1"/>
    </row>
    <row r="725" spans="7:8" ht="14.25" customHeight="1" x14ac:dyDescent="0.4">
      <c r="G725" s="6"/>
      <c r="H725" s="1"/>
    </row>
    <row r="726" spans="7:8" ht="14.25" customHeight="1" x14ac:dyDescent="0.4">
      <c r="G726" s="6"/>
      <c r="H726" s="1"/>
    </row>
    <row r="727" spans="7:8" ht="14.25" customHeight="1" x14ac:dyDescent="0.4">
      <c r="G727" s="6"/>
      <c r="H727" s="1"/>
    </row>
    <row r="728" spans="7:8" ht="14.25" customHeight="1" x14ac:dyDescent="0.4">
      <c r="G728" s="6"/>
      <c r="H728" s="1"/>
    </row>
    <row r="729" spans="7:8" ht="14.25" customHeight="1" x14ac:dyDescent="0.4">
      <c r="G729" s="6"/>
      <c r="H729" s="1"/>
    </row>
    <row r="730" spans="7:8" ht="14.25" customHeight="1" x14ac:dyDescent="0.4">
      <c r="G730" s="6"/>
      <c r="H730" s="1"/>
    </row>
    <row r="731" spans="7:8" ht="14.25" customHeight="1" x14ac:dyDescent="0.4">
      <c r="G731" s="6"/>
      <c r="H731" s="1"/>
    </row>
    <row r="732" spans="7:8" ht="14.25" customHeight="1" x14ac:dyDescent="0.4">
      <c r="G732" s="6"/>
      <c r="H732" s="1"/>
    </row>
    <row r="733" spans="7:8" ht="14.25" customHeight="1" x14ac:dyDescent="0.4">
      <c r="G733" s="6"/>
      <c r="H733" s="1"/>
    </row>
    <row r="734" spans="7:8" ht="14.25" customHeight="1" x14ac:dyDescent="0.4">
      <c r="G734" s="6"/>
      <c r="H734" s="1"/>
    </row>
    <row r="735" spans="7:8" ht="14.25" customHeight="1" x14ac:dyDescent="0.4">
      <c r="G735" s="6"/>
      <c r="H735" s="1"/>
    </row>
    <row r="736" spans="7:8" ht="14.25" customHeight="1" x14ac:dyDescent="0.4">
      <c r="G736" s="6"/>
      <c r="H736" s="1"/>
    </row>
    <row r="737" spans="7:8" ht="14.25" customHeight="1" x14ac:dyDescent="0.4">
      <c r="G737" s="6"/>
      <c r="H737" s="1"/>
    </row>
    <row r="738" spans="7:8" ht="14.25" customHeight="1" x14ac:dyDescent="0.4">
      <c r="G738" s="6"/>
      <c r="H738" s="1"/>
    </row>
    <row r="739" spans="7:8" ht="14.25" customHeight="1" x14ac:dyDescent="0.4">
      <c r="G739" s="6"/>
      <c r="H739" s="1"/>
    </row>
    <row r="740" spans="7:8" ht="14.25" customHeight="1" x14ac:dyDescent="0.4">
      <c r="G740" s="6"/>
      <c r="H740" s="1"/>
    </row>
    <row r="741" spans="7:8" ht="14.25" customHeight="1" x14ac:dyDescent="0.4">
      <c r="G741" s="6"/>
      <c r="H741" s="1"/>
    </row>
    <row r="742" spans="7:8" ht="14.25" customHeight="1" x14ac:dyDescent="0.4">
      <c r="G742" s="6"/>
      <c r="H742" s="1"/>
    </row>
    <row r="743" spans="7:8" ht="14.25" customHeight="1" x14ac:dyDescent="0.4">
      <c r="G743" s="6"/>
      <c r="H743" s="1"/>
    </row>
    <row r="744" spans="7:8" ht="14.25" customHeight="1" x14ac:dyDescent="0.4">
      <c r="G744" s="6"/>
      <c r="H744" s="1"/>
    </row>
    <row r="745" spans="7:8" ht="14.25" customHeight="1" x14ac:dyDescent="0.4">
      <c r="G745" s="6"/>
      <c r="H745" s="1"/>
    </row>
    <row r="746" spans="7:8" ht="14.25" customHeight="1" x14ac:dyDescent="0.4">
      <c r="G746" s="6"/>
      <c r="H746" s="1"/>
    </row>
    <row r="747" spans="7:8" ht="14.25" customHeight="1" x14ac:dyDescent="0.4">
      <c r="G747" s="6"/>
      <c r="H747" s="1"/>
    </row>
    <row r="748" spans="7:8" ht="14.25" customHeight="1" x14ac:dyDescent="0.4">
      <c r="G748" s="6"/>
      <c r="H748" s="1"/>
    </row>
    <row r="749" spans="7:8" ht="14.25" customHeight="1" x14ac:dyDescent="0.4">
      <c r="G749" s="6"/>
      <c r="H749" s="1"/>
    </row>
    <row r="750" spans="7:8" ht="14.25" customHeight="1" x14ac:dyDescent="0.4">
      <c r="G750" s="6"/>
      <c r="H750" s="1"/>
    </row>
    <row r="751" spans="7:8" ht="14.25" customHeight="1" x14ac:dyDescent="0.4">
      <c r="G751" s="6"/>
      <c r="H751" s="1"/>
    </row>
    <row r="752" spans="7:8" ht="14.25" customHeight="1" x14ac:dyDescent="0.4">
      <c r="G752" s="6"/>
      <c r="H752" s="1"/>
    </row>
    <row r="753" spans="7:8" ht="14.25" customHeight="1" x14ac:dyDescent="0.4">
      <c r="G753" s="6"/>
      <c r="H753" s="1"/>
    </row>
    <row r="754" spans="7:8" ht="14.25" customHeight="1" x14ac:dyDescent="0.4">
      <c r="G754" s="6"/>
      <c r="H754" s="1"/>
    </row>
    <row r="755" spans="7:8" ht="14.25" customHeight="1" x14ac:dyDescent="0.4">
      <c r="G755" s="6"/>
      <c r="H755" s="1"/>
    </row>
    <row r="756" spans="7:8" ht="14.25" customHeight="1" x14ac:dyDescent="0.4">
      <c r="G756" s="6"/>
      <c r="H756" s="1"/>
    </row>
    <row r="757" spans="7:8" ht="14.25" customHeight="1" x14ac:dyDescent="0.4">
      <c r="G757" s="6"/>
      <c r="H757" s="1"/>
    </row>
    <row r="758" spans="7:8" ht="14.25" customHeight="1" x14ac:dyDescent="0.4">
      <c r="G758" s="6"/>
      <c r="H758" s="1"/>
    </row>
    <row r="759" spans="7:8" ht="14.25" customHeight="1" x14ac:dyDescent="0.4">
      <c r="G759" s="6"/>
      <c r="H759" s="1"/>
    </row>
    <row r="760" spans="7:8" ht="14.25" customHeight="1" x14ac:dyDescent="0.4">
      <c r="G760" s="6"/>
      <c r="H760" s="1"/>
    </row>
    <row r="761" spans="7:8" ht="14.25" customHeight="1" x14ac:dyDescent="0.4">
      <c r="G761" s="6"/>
      <c r="H761" s="1"/>
    </row>
    <row r="762" spans="7:8" ht="14.25" customHeight="1" x14ac:dyDescent="0.4">
      <c r="G762" s="6"/>
      <c r="H762" s="1"/>
    </row>
    <row r="763" spans="7:8" ht="14.25" customHeight="1" x14ac:dyDescent="0.4">
      <c r="G763" s="6"/>
      <c r="H763" s="1"/>
    </row>
    <row r="764" spans="7:8" ht="14.25" customHeight="1" x14ac:dyDescent="0.4">
      <c r="G764" s="6"/>
      <c r="H764" s="1"/>
    </row>
    <row r="765" spans="7:8" ht="14.25" customHeight="1" x14ac:dyDescent="0.4">
      <c r="G765" s="6"/>
      <c r="H765" s="1"/>
    </row>
    <row r="766" spans="7:8" ht="14.25" customHeight="1" x14ac:dyDescent="0.4">
      <c r="G766" s="6"/>
      <c r="H766" s="1"/>
    </row>
    <row r="767" spans="7:8" ht="14.25" customHeight="1" x14ac:dyDescent="0.4">
      <c r="G767" s="6"/>
      <c r="H767" s="1"/>
    </row>
    <row r="768" spans="7:8" ht="14.25" customHeight="1" x14ac:dyDescent="0.4">
      <c r="G768" s="6"/>
      <c r="H768" s="1"/>
    </row>
    <row r="769" spans="7:8" ht="14.25" customHeight="1" x14ac:dyDescent="0.4">
      <c r="G769" s="6"/>
      <c r="H769" s="1"/>
    </row>
    <row r="770" spans="7:8" ht="14.25" customHeight="1" x14ac:dyDescent="0.4">
      <c r="G770" s="6"/>
      <c r="H770" s="1"/>
    </row>
    <row r="771" spans="7:8" ht="14.25" customHeight="1" x14ac:dyDescent="0.4">
      <c r="G771" s="6"/>
      <c r="H771" s="1"/>
    </row>
    <row r="772" spans="7:8" ht="14.25" customHeight="1" x14ac:dyDescent="0.4">
      <c r="G772" s="6"/>
      <c r="H772" s="1"/>
    </row>
    <row r="773" spans="7:8" ht="14.25" customHeight="1" x14ac:dyDescent="0.4">
      <c r="G773" s="6"/>
      <c r="H773" s="1"/>
    </row>
    <row r="774" spans="7:8" ht="14.25" customHeight="1" x14ac:dyDescent="0.4">
      <c r="G774" s="6"/>
      <c r="H774" s="1"/>
    </row>
    <row r="775" spans="7:8" ht="14.25" customHeight="1" x14ac:dyDescent="0.4">
      <c r="G775" s="6"/>
      <c r="H775" s="1"/>
    </row>
    <row r="776" spans="7:8" ht="14.25" customHeight="1" x14ac:dyDescent="0.4">
      <c r="G776" s="6"/>
      <c r="H776" s="1"/>
    </row>
    <row r="777" spans="7:8" ht="14.25" customHeight="1" x14ac:dyDescent="0.4">
      <c r="G777" s="6"/>
      <c r="H777" s="1"/>
    </row>
    <row r="778" spans="7:8" ht="14.25" customHeight="1" x14ac:dyDescent="0.4">
      <c r="G778" s="6"/>
      <c r="H778" s="1"/>
    </row>
    <row r="779" spans="7:8" ht="14.25" customHeight="1" x14ac:dyDescent="0.4">
      <c r="G779" s="6"/>
      <c r="H779" s="1"/>
    </row>
    <row r="780" spans="7:8" ht="14.25" customHeight="1" x14ac:dyDescent="0.4">
      <c r="G780" s="6"/>
      <c r="H780" s="1"/>
    </row>
    <row r="781" spans="7:8" ht="14.25" customHeight="1" x14ac:dyDescent="0.4">
      <c r="G781" s="6"/>
      <c r="H781" s="1"/>
    </row>
    <row r="782" spans="7:8" ht="14.25" customHeight="1" x14ac:dyDescent="0.4">
      <c r="G782" s="6"/>
      <c r="H782" s="1"/>
    </row>
    <row r="783" spans="7:8" ht="14.25" customHeight="1" x14ac:dyDescent="0.4">
      <c r="G783" s="6"/>
      <c r="H783" s="1"/>
    </row>
    <row r="784" spans="7:8" ht="14.25" customHeight="1" x14ac:dyDescent="0.4">
      <c r="G784" s="6"/>
      <c r="H784" s="1"/>
    </row>
    <row r="785" spans="7:8" ht="14.25" customHeight="1" x14ac:dyDescent="0.4">
      <c r="G785" s="6"/>
      <c r="H785" s="1"/>
    </row>
    <row r="786" spans="7:8" ht="14.25" customHeight="1" x14ac:dyDescent="0.4">
      <c r="G786" s="6"/>
      <c r="H786" s="1"/>
    </row>
    <row r="787" spans="7:8" ht="14.25" customHeight="1" x14ac:dyDescent="0.4">
      <c r="G787" s="6"/>
      <c r="H787" s="1"/>
    </row>
    <row r="788" spans="7:8" ht="14.25" customHeight="1" x14ac:dyDescent="0.4">
      <c r="G788" s="6"/>
      <c r="H788" s="1"/>
    </row>
    <row r="789" spans="7:8" ht="14.25" customHeight="1" x14ac:dyDescent="0.4">
      <c r="G789" s="6"/>
      <c r="H789" s="1"/>
    </row>
    <row r="790" spans="7:8" ht="14.25" customHeight="1" x14ac:dyDescent="0.4">
      <c r="G790" s="6"/>
      <c r="H790" s="1"/>
    </row>
    <row r="791" spans="7:8" ht="14.25" customHeight="1" x14ac:dyDescent="0.4">
      <c r="G791" s="6"/>
      <c r="H791" s="1"/>
    </row>
    <row r="792" spans="7:8" ht="14.25" customHeight="1" x14ac:dyDescent="0.4">
      <c r="G792" s="6"/>
      <c r="H792" s="1"/>
    </row>
    <row r="793" spans="7:8" ht="14.25" customHeight="1" x14ac:dyDescent="0.4">
      <c r="G793" s="6"/>
      <c r="H793" s="1"/>
    </row>
    <row r="794" spans="7:8" ht="14.25" customHeight="1" x14ac:dyDescent="0.4">
      <c r="G794" s="6"/>
      <c r="H794" s="1"/>
    </row>
    <row r="795" spans="7:8" ht="14.25" customHeight="1" x14ac:dyDescent="0.4">
      <c r="G795" s="6"/>
      <c r="H795" s="1"/>
    </row>
    <row r="796" spans="7:8" ht="14.25" customHeight="1" x14ac:dyDescent="0.4">
      <c r="G796" s="6"/>
      <c r="H796" s="1"/>
    </row>
    <row r="797" spans="7:8" ht="14.25" customHeight="1" x14ac:dyDescent="0.4">
      <c r="G797" s="6"/>
      <c r="H797" s="1"/>
    </row>
    <row r="798" spans="7:8" ht="14.25" customHeight="1" x14ac:dyDescent="0.4">
      <c r="G798" s="6"/>
      <c r="H798" s="1"/>
    </row>
    <row r="799" spans="7:8" ht="14.25" customHeight="1" x14ac:dyDescent="0.4">
      <c r="G799" s="6"/>
      <c r="H799" s="1"/>
    </row>
    <row r="800" spans="7:8" ht="14.25" customHeight="1" x14ac:dyDescent="0.4">
      <c r="G800" s="6"/>
      <c r="H800" s="1"/>
    </row>
    <row r="801" spans="7:8" ht="14.25" customHeight="1" x14ac:dyDescent="0.4">
      <c r="G801" s="6"/>
      <c r="H801" s="1"/>
    </row>
    <row r="802" spans="7:8" ht="14.25" customHeight="1" x14ac:dyDescent="0.4">
      <c r="G802" s="6"/>
      <c r="H802" s="1"/>
    </row>
    <row r="803" spans="7:8" ht="14.25" customHeight="1" x14ac:dyDescent="0.4">
      <c r="G803" s="6"/>
      <c r="H803" s="1"/>
    </row>
    <row r="804" spans="7:8" ht="14.25" customHeight="1" x14ac:dyDescent="0.4">
      <c r="G804" s="6"/>
      <c r="H804" s="1"/>
    </row>
    <row r="805" spans="7:8" ht="14.25" customHeight="1" x14ac:dyDescent="0.4">
      <c r="G805" s="6"/>
      <c r="H805" s="1"/>
    </row>
    <row r="806" spans="7:8" ht="14.25" customHeight="1" x14ac:dyDescent="0.4">
      <c r="G806" s="6"/>
      <c r="H806" s="1"/>
    </row>
    <row r="807" spans="7:8" ht="14.25" customHeight="1" x14ac:dyDescent="0.4">
      <c r="G807" s="6"/>
      <c r="H807" s="1"/>
    </row>
    <row r="808" spans="7:8" ht="14.25" customHeight="1" x14ac:dyDescent="0.4">
      <c r="G808" s="6"/>
      <c r="H808" s="1"/>
    </row>
    <row r="809" spans="7:8" ht="14.25" customHeight="1" x14ac:dyDescent="0.4">
      <c r="G809" s="6"/>
      <c r="H809" s="1"/>
    </row>
    <row r="810" spans="7:8" ht="14.25" customHeight="1" x14ac:dyDescent="0.4">
      <c r="G810" s="6"/>
      <c r="H810" s="1"/>
    </row>
    <row r="811" spans="7:8" ht="14.25" customHeight="1" x14ac:dyDescent="0.4">
      <c r="G811" s="6"/>
      <c r="H811" s="1"/>
    </row>
    <row r="812" spans="7:8" ht="14.25" customHeight="1" x14ac:dyDescent="0.4">
      <c r="G812" s="6"/>
      <c r="H812" s="1"/>
    </row>
    <row r="813" spans="7:8" ht="14.25" customHeight="1" x14ac:dyDescent="0.4">
      <c r="G813" s="6"/>
      <c r="H813" s="1"/>
    </row>
    <row r="814" spans="7:8" ht="14.25" customHeight="1" x14ac:dyDescent="0.4">
      <c r="G814" s="6"/>
      <c r="H814" s="1"/>
    </row>
    <row r="815" spans="7:8" ht="14.25" customHeight="1" x14ac:dyDescent="0.4">
      <c r="G815" s="6"/>
      <c r="H815" s="1"/>
    </row>
    <row r="816" spans="7:8" ht="14.25" customHeight="1" x14ac:dyDescent="0.4">
      <c r="G816" s="6"/>
      <c r="H816" s="1"/>
    </row>
    <row r="817" spans="7:8" ht="14.25" customHeight="1" x14ac:dyDescent="0.4">
      <c r="G817" s="6"/>
      <c r="H817" s="1"/>
    </row>
    <row r="818" spans="7:8" ht="14.25" customHeight="1" x14ac:dyDescent="0.4">
      <c r="G818" s="6"/>
      <c r="H818" s="1"/>
    </row>
    <row r="819" spans="7:8" ht="14.25" customHeight="1" x14ac:dyDescent="0.4">
      <c r="G819" s="6"/>
      <c r="H819" s="1"/>
    </row>
    <row r="820" spans="7:8" ht="14.25" customHeight="1" x14ac:dyDescent="0.4">
      <c r="G820" s="6"/>
      <c r="H820" s="1"/>
    </row>
    <row r="821" spans="7:8" ht="14.25" customHeight="1" x14ac:dyDescent="0.4">
      <c r="G821" s="6"/>
      <c r="H821" s="1"/>
    </row>
    <row r="822" spans="7:8" ht="14.25" customHeight="1" x14ac:dyDescent="0.4">
      <c r="G822" s="6"/>
      <c r="H822" s="1"/>
    </row>
    <row r="823" spans="7:8" ht="14.25" customHeight="1" x14ac:dyDescent="0.4">
      <c r="G823" s="6"/>
      <c r="H823" s="1"/>
    </row>
    <row r="824" spans="7:8" ht="14.25" customHeight="1" x14ac:dyDescent="0.4">
      <c r="G824" s="6"/>
      <c r="H824" s="1"/>
    </row>
    <row r="825" spans="7:8" ht="14.25" customHeight="1" x14ac:dyDescent="0.4">
      <c r="G825" s="6"/>
      <c r="H825" s="1"/>
    </row>
    <row r="826" spans="7:8" ht="14.25" customHeight="1" x14ac:dyDescent="0.4">
      <c r="G826" s="6"/>
      <c r="H826" s="1"/>
    </row>
    <row r="827" spans="7:8" ht="14.25" customHeight="1" x14ac:dyDescent="0.4">
      <c r="G827" s="6"/>
      <c r="H827" s="1"/>
    </row>
    <row r="828" spans="7:8" ht="14.25" customHeight="1" x14ac:dyDescent="0.4">
      <c r="G828" s="6"/>
      <c r="H828" s="1"/>
    </row>
    <row r="829" spans="7:8" ht="14.25" customHeight="1" x14ac:dyDescent="0.4">
      <c r="G829" s="6"/>
      <c r="H829" s="1"/>
    </row>
    <row r="830" spans="7:8" ht="14.25" customHeight="1" x14ac:dyDescent="0.4">
      <c r="G830" s="6"/>
      <c r="H830" s="1"/>
    </row>
    <row r="831" spans="7:8" ht="14.25" customHeight="1" x14ac:dyDescent="0.4">
      <c r="G831" s="6"/>
      <c r="H831" s="1"/>
    </row>
    <row r="832" spans="7:8" ht="14.25" customHeight="1" x14ac:dyDescent="0.4">
      <c r="G832" s="6"/>
      <c r="H832" s="1"/>
    </row>
    <row r="833" spans="7:8" ht="14.25" customHeight="1" x14ac:dyDescent="0.4">
      <c r="G833" s="6"/>
      <c r="H833" s="1"/>
    </row>
    <row r="834" spans="7:8" ht="14.25" customHeight="1" x14ac:dyDescent="0.4">
      <c r="G834" s="6"/>
      <c r="H834" s="1"/>
    </row>
    <row r="835" spans="7:8" ht="14.25" customHeight="1" x14ac:dyDescent="0.4">
      <c r="G835" s="6"/>
      <c r="H835" s="1"/>
    </row>
    <row r="836" spans="7:8" ht="14.25" customHeight="1" x14ac:dyDescent="0.4">
      <c r="G836" s="6"/>
      <c r="H836" s="1"/>
    </row>
    <row r="837" spans="7:8" ht="14.25" customHeight="1" x14ac:dyDescent="0.4">
      <c r="G837" s="6"/>
      <c r="H837" s="1"/>
    </row>
    <row r="838" spans="7:8" ht="14.25" customHeight="1" x14ac:dyDescent="0.4">
      <c r="G838" s="6"/>
      <c r="H838" s="1"/>
    </row>
    <row r="839" spans="7:8" ht="14.25" customHeight="1" x14ac:dyDescent="0.4">
      <c r="G839" s="6"/>
      <c r="H839" s="1"/>
    </row>
    <row r="840" spans="7:8" ht="14.25" customHeight="1" x14ac:dyDescent="0.4">
      <c r="G840" s="6"/>
      <c r="H840" s="1"/>
    </row>
    <row r="841" spans="7:8" ht="14.25" customHeight="1" x14ac:dyDescent="0.4">
      <c r="G841" s="6"/>
      <c r="H841" s="1"/>
    </row>
    <row r="842" spans="7:8" ht="14.25" customHeight="1" x14ac:dyDescent="0.4">
      <c r="G842" s="6"/>
      <c r="H842" s="1"/>
    </row>
    <row r="843" spans="7:8" ht="14.25" customHeight="1" x14ac:dyDescent="0.4">
      <c r="G843" s="6"/>
      <c r="H843" s="1"/>
    </row>
    <row r="844" spans="7:8" ht="14.25" customHeight="1" x14ac:dyDescent="0.4">
      <c r="G844" s="6"/>
      <c r="H844" s="1"/>
    </row>
    <row r="845" spans="7:8" ht="14.25" customHeight="1" x14ac:dyDescent="0.4">
      <c r="G845" s="6"/>
      <c r="H845" s="1"/>
    </row>
    <row r="846" spans="7:8" ht="14.25" customHeight="1" x14ac:dyDescent="0.4">
      <c r="G846" s="6"/>
      <c r="H846" s="1"/>
    </row>
    <row r="847" spans="7:8" ht="14.25" customHeight="1" x14ac:dyDescent="0.4">
      <c r="G847" s="6"/>
      <c r="H847" s="1"/>
    </row>
    <row r="848" spans="7:8" ht="14.25" customHeight="1" x14ac:dyDescent="0.4">
      <c r="G848" s="6"/>
      <c r="H848" s="1"/>
    </row>
    <row r="849" spans="7:8" ht="14.25" customHeight="1" x14ac:dyDescent="0.4">
      <c r="G849" s="6"/>
      <c r="H849" s="1"/>
    </row>
    <row r="850" spans="7:8" ht="14.25" customHeight="1" x14ac:dyDescent="0.4">
      <c r="G850" s="6"/>
      <c r="H850" s="1"/>
    </row>
    <row r="851" spans="7:8" ht="14.25" customHeight="1" x14ac:dyDescent="0.4">
      <c r="G851" s="6"/>
      <c r="H851" s="1"/>
    </row>
    <row r="852" spans="7:8" ht="14.25" customHeight="1" x14ac:dyDescent="0.4">
      <c r="G852" s="6"/>
      <c r="H852" s="1"/>
    </row>
    <row r="853" spans="7:8" ht="14.25" customHeight="1" x14ac:dyDescent="0.4">
      <c r="G853" s="6"/>
      <c r="H853" s="1"/>
    </row>
    <row r="854" spans="7:8" ht="14.25" customHeight="1" x14ac:dyDescent="0.4">
      <c r="G854" s="6"/>
      <c r="H854" s="1"/>
    </row>
    <row r="855" spans="7:8" ht="14.25" customHeight="1" x14ac:dyDescent="0.4">
      <c r="G855" s="6"/>
      <c r="H855" s="1"/>
    </row>
    <row r="856" spans="7:8" ht="14.25" customHeight="1" x14ac:dyDescent="0.4">
      <c r="G856" s="6"/>
      <c r="H856" s="1"/>
    </row>
    <row r="857" spans="7:8" ht="14.25" customHeight="1" x14ac:dyDescent="0.4">
      <c r="G857" s="6"/>
      <c r="H857" s="1"/>
    </row>
    <row r="858" spans="7:8" ht="14.25" customHeight="1" x14ac:dyDescent="0.4">
      <c r="G858" s="6"/>
      <c r="H858" s="1"/>
    </row>
    <row r="859" spans="7:8" ht="14.25" customHeight="1" x14ac:dyDescent="0.4">
      <c r="G859" s="6"/>
      <c r="H859" s="1"/>
    </row>
    <row r="860" spans="7:8" ht="14.25" customHeight="1" x14ac:dyDescent="0.4">
      <c r="G860" s="6"/>
      <c r="H860" s="1"/>
    </row>
    <row r="861" spans="7:8" ht="14.25" customHeight="1" x14ac:dyDescent="0.4">
      <c r="G861" s="6"/>
      <c r="H861" s="1"/>
    </row>
    <row r="862" spans="7:8" ht="14.25" customHeight="1" x14ac:dyDescent="0.4">
      <c r="G862" s="6"/>
      <c r="H862" s="1"/>
    </row>
    <row r="863" spans="7:8" ht="14.25" customHeight="1" x14ac:dyDescent="0.4">
      <c r="G863" s="6"/>
      <c r="H863" s="1"/>
    </row>
    <row r="864" spans="7:8" ht="14.25" customHeight="1" x14ac:dyDescent="0.4">
      <c r="G864" s="6"/>
      <c r="H864" s="1"/>
    </row>
    <row r="865" spans="7:8" ht="14.25" customHeight="1" x14ac:dyDescent="0.4">
      <c r="G865" s="6"/>
      <c r="H865" s="1"/>
    </row>
    <row r="866" spans="7:8" ht="14.25" customHeight="1" x14ac:dyDescent="0.4">
      <c r="G866" s="6"/>
      <c r="H866" s="1"/>
    </row>
    <row r="867" spans="7:8" ht="14.25" customHeight="1" x14ac:dyDescent="0.4">
      <c r="G867" s="6"/>
      <c r="H867" s="1"/>
    </row>
    <row r="868" spans="7:8" ht="14.25" customHeight="1" x14ac:dyDescent="0.4">
      <c r="G868" s="6"/>
      <c r="H868" s="1"/>
    </row>
    <row r="869" spans="7:8" ht="14.25" customHeight="1" x14ac:dyDescent="0.4">
      <c r="G869" s="6"/>
      <c r="H869" s="1"/>
    </row>
    <row r="870" spans="7:8" ht="14.25" customHeight="1" x14ac:dyDescent="0.4">
      <c r="G870" s="6"/>
      <c r="H870" s="1"/>
    </row>
    <row r="871" spans="7:8" ht="14.25" customHeight="1" x14ac:dyDescent="0.4">
      <c r="G871" s="6"/>
      <c r="H871" s="1"/>
    </row>
    <row r="872" spans="7:8" ht="14.25" customHeight="1" x14ac:dyDescent="0.4">
      <c r="G872" s="6"/>
      <c r="H872" s="1"/>
    </row>
    <row r="873" spans="7:8" ht="14.25" customHeight="1" x14ac:dyDescent="0.4">
      <c r="G873" s="6"/>
      <c r="H873" s="1"/>
    </row>
    <row r="874" spans="7:8" ht="14.25" customHeight="1" x14ac:dyDescent="0.4">
      <c r="G874" s="6"/>
      <c r="H874" s="1"/>
    </row>
    <row r="875" spans="7:8" ht="14.25" customHeight="1" x14ac:dyDescent="0.4">
      <c r="G875" s="6"/>
      <c r="H875" s="1"/>
    </row>
    <row r="876" spans="7:8" ht="14.25" customHeight="1" x14ac:dyDescent="0.4">
      <c r="G876" s="6"/>
      <c r="H876" s="1"/>
    </row>
    <row r="877" spans="7:8" ht="14.25" customHeight="1" x14ac:dyDescent="0.4">
      <c r="G877" s="6"/>
      <c r="H877" s="1"/>
    </row>
    <row r="878" spans="7:8" ht="14.25" customHeight="1" x14ac:dyDescent="0.4">
      <c r="G878" s="6"/>
      <c r="H878" s="1"/>
    </row>
    <row r="879" spans="7:8" ht="14.25" customHeight="1" x14ac:dyDescent="0.4">
      <c r="G879" s="6"/>
      <c r="H879" s="1"/>
    </row>
    <row r="880" spans="7:8" ht="14.25" customHeight="1" x14ac:dyDescent="0.4">
      <c r="G880" s="6"/>
      <c r="H880" s="1"/>
    </row>
    <row r="881" spans="7:8" ht="14.25" customHeight="1" x14ac:dyDescent="0.4">
      <c r="G881" s="6"/>
      <c r="H881" s="1"/>
    </row>
    <row r="882" spans="7:8" ht="14.25" customHeight="1" x14ac:dyDescent="0.4">
      <c r="G882" s="6"/>
      <c r="H882" s="1"/>
    </row>
    <row r="883" spans="7:8" ht="14.25" customHeight="1" x14ac:dyDescent="0.4">
      <c r="G883" s="6"/>
      <c r="H883" s="1"/>
    </row>
    <row r="884" spans="7:8" ht="14.25" customHeight="1" x14ac:dyDescent="0.4">
      <c r="G884" s="6"/>
      <c r="H884" s="1"/>
    </row>
    <row r="885" spans="7:8" ht="14.25" customHeight="1" x14ac:dyDescent="0.4">
      <c r="G885" s="6"/>
      <c r="H885" s="1"/>
    </row>
    <row r="886" spans="7:8" ht="14.25" customHeight="1" x14ac:dyDescent="0.4">
      <c r="G886" s="6"/>
      <c r="H886" s="1"/>
    </row>
    <row r="887" spans="7:8" ht="14.25" customHeight="1" x14ac:dyDescent="0.4">
      <c r="G887" s="6"/>
      <c r="H887" s="1"/>
    </row>
    <row r="888" spans="7:8" ht="14.25" customHeight="1" x14ac:dyDescent="0.4">
      <c r="G888" s="6"/>
      <c r="H888" s="1"/>
    </row>
    <row r="889" spans="7:8" ht="14.25" customHeight="1" x14ac:dyDescent="0.4">
      <c r="G889" s="6"/>
      <c r="H889" s="1"/>
    </row>
    <row r="890" spans="7:8" ht="14.25" customHeight="1" x14ac:dyDescent="0.4">
      <c r="G890" s="6"/>
      <c r="H890" s="1"/>
    </row>
    <row r="891" spans="7:8" ht="14.25" customHeight="1" x14ac:dyDescent="0.4">
      <c r="G891" s="6"/>
      <c r="H891" s="1"/>
    </row>
    <row r="892" spans="7:8" ht="14.25" customHeight="1" x14ac:dyDescent="0.4">
      <c r="G892" s="6"/>
      <c r="H892" s="1"/>
    </row>
    <row r="893" spans="7:8" ht="14.25" customHeight="1" x14ac:dyDescent="0.4">
      <c r="G893" s="6"/>
      <c r="H893" s="1"/>
    </row>
    <row r="894" spans="7:8" ht="14.25" customHeight="1" x14ac:dyDescent="0.4">
      <c r="G894" s="6"/>
      <c r="H894" s="1"/>
    </row>
    <row r="895" spans="7:8" ht="14.25" customHeight="1" x14ac:dyDescent="0.4">
      <c r="G895" s="6"/>
      <c r="H895" s="1"/>
    </row>
    <row r="896" spans="7:8" ht="14.25" customHeight="1" x14ac:dyDescent="0.4">
      <c r="G896" s="6"/>
      <c r="H896" s="1"/>
    </row>
    <row r="897" spans="7:8" ht="14.25" customHeight="1" x14ac:dyDescent="0.4">
      <c r="G897" s="6"/>
      <c r="H897" s="1"/>
    </row>
    <row r="898" spans="7:8" ht="14.25" customHeight="1" x14ac:dyDescent="0.4">
      <c r="G898" s="6"/>
      <c r="H898" s="1"/>
    </row>
    <row r="899" spans="7:8" ht="14.25" customHeight="1" x14ac:dyDescent="0.4">
      <c r="G899" s="6"/>
      <c r="H899" s="1"/>
    </row>
    <row r="900" spans="7:8" ht="14.25" customHeight="1" x14ac:dyDescent="0.4">
      <c r="G900" s="6"/>
      <c r="H900" s="1"/>
    </row>
    <row r="901" spans="7:8" ht="14.25" customHeight="1" x14ac:dyDescent="0.4">
      <c r="G901" s="6"/>
      <c r="H901" s="1"/>
    </row>
    <row r="902" spans="7:8" ht="14.25" customHeight="1" x14ac:dyDescent="0.4">
      <c r="G902" s="6"/>
      <c r="H902" s="1"/>
    </row>
    <row r="903" spans="7:8" ht="14.25" customHeight="1" x14ac:dyDescent="0.4">
      <c r="G903" s="6"/>
      <c r="H903" s="1"/>
    </row>
    <row r="904" spans="7:8" ht="14.25" customHeight="1" x14ac:dyDescent="0.4">
      <c r="G904" s="6"/>
      <c r="H904" s="1"/>
    </row>
    <row r="905" spans="7:8" ht="14.25" customHeight="1" x14ac:dyDescent="0.4">
      <c r="G905" s="6"/>
      <c r="H905" s="1"/>
    </row>
    <row r="906" spans="7:8" ht="14.25" customHeight="1" x14ac:dyDescent="0.4">
      <c r="G906" s="6"/>
      <c r="H906" s="1"/>
    </row>
    <row r="907" spans="7:8" ht="14.25" customHeight="1" x14ac:dyDescent="0.4">
      <c r="G907" s="6"/>
      <c r="H907" s="1"/>
    </row>
    <row r="908" spans="7:8" ht="14.25" customHeight="1" x14ac:dyDescent="0.4">
      <c r="G908" s="6"/>
      <c r="H908" s="1"/>
    </row>
    <row r="909" spans="7:8" ht="14.25" customHeight="1" x14ac:dyDescent="0.4">
      <c r="G909" s="6"/>
      <c r="H909" s="1"/>
    </row>
    <row r="910" spans="7:8" ht="14.25" customHeight="1" x14ac:dyDescent="0.4">
      <c r="G910" s="6"/>
      <c r="H910" s="1"/>
    </row>
    <row r="911" spans="7:8" ht="14.25" customHeight="1" x14ac:dyDescent="0.4">
      <c r="G911" s="6"/>
      <c r="H911" s="1"/>
    </row>
    <row r="912" spans="7:8" ht="14.25" customHeight="1" x14ac:dyDescent="0.4">
      <c r="G912" s="6"/>
      <c r="H912" s="1"/>
    </row>
    <row r="913" spans="7:8" ht="14.25" customHeight="1" x14ac:dyDescent="0.4">
      <c r="G913" s="6"/>
      <c r="H913" s="1"/>
    </row>
    <row r="914" spans="7:8" ht="14.25" customHeight="1" x14ac:dyDescent="0.4">
      <c r="G914" s="6"/>
      <c r="H914" s="1"/>
    </row>
    <row r="915" spans="7:8" ht="14.25" customHeight="1" x14ac:dyDescent="0.4">
      <c r="G915" s="6"/>
      <c r="H915" s="1"/>
    </row>
    <row r="916" spans="7:8" ht="14.25" customHeight="1" x14ac:dyDescent="0.4">
      <c r="G916" s="6"/>
      <c r="H916" s="1"/>
    </row>
    <row r="917" spans="7:8" ht="14.25" customHeight="1" x14ac:dyDescent="0.4">
      <c r="G917" s="6"/>
      <c r="H917" s="1"/>
    </row>
    <row r="918" spans="7:8" ht="14.25" customHeight="1" x14ac:dyDescent="0.4">
      <c r="G918" s="6"/>
      <c r="H918" s="1"/>
    </row>
    <row r="919" spans="7:8" ht="14.25" customHeight="1" x14ac:dyDescent="0.4">
      <c r="G919" s="6"/>
      <c r="H919" s="1"/>
    </row>
    <row r="920" spans="7:8" ht="14.25" customHeight="1" x14ac:dyDescent="0.4">
      <c r="G920" s="6"/>
      <c r="H920" s="1"/>
    </row>
    <row r="921" spans="7:8" ht="14.25" customHeight="1" x14ac:dyDescent="0.4">
      <c r="G921" s="6"/>
      <c r="H921" s="1"/>
    </row>
    <row r="922" spans="7:8" ht="14.25" customHeight="1" x14ac:dyDescent="0.4">
      <c r="G922" s="6"/>
      <c r="H922" s="1"/>
    </row>
    <row r="923" spans="7:8" ht="14.25" customHeight="1" x14ac:dyDescent="0.4">
      <c r="G923" s="6"/>
      <c r="H923" s="1"/>
    </row>
    <row r="924" spans="7:8" ht="14.25" customHeight="1" x14ac:dyDescent="0.4">
      <c r="G924" s="6"/>
      <c r="H924" s="1"/>
    </row>
    <row r="925" spans="7:8" ht="14.25" customHeight="1" x14ac:dyDescent="0.4">
      <c r="G925" s="6"/>
      <c r="H925" s="1"/>
    </row>
    <row r="926" spans="7:8" ht="14.25" customHeight="1" x14ac:dyDescent="0.4">
      <c r="G926" s="6"/>
      <c r="H926" s="1"/>
    </row>
    <row r="927" spans="7:8" ht="14.25" customHeight="1" x14ac:dyDescent="0.4">
      <c r="G927" s="6"/>
      <c r="H927" s="1"/>
    </row>
    <row r="928" spans="7:8" ht="14.25" customHeight="1" x14ac:dyDescent="0.4">
      <c r="G928" s="6"/>
      <c r="H928" s="1"/>
    </row>
    <row r="929" spans="7:8" ht="14.25" customHeight="1" x14ac:dyDescent="0.4">
      <c r="G929" s="6"/>
      <c r="H929" s="1"/>
    </row>
    <row r="930" spans="7:8" ht="14.25" customHeight="1" x14ac:dyDescent="0.4">
      <c r="G930" s="6"/>
      <c r="H930" s="1"/>
    </row>
    <row r="931" spans="7:8" ht="14.25" customHeight="1" x14ac:dyDescent="0.4">
      <c r="G931" s="6"/>
      <c r="H931" s="1"/>
    </row>
    <row r="932" spans="7:8" ht="14.25" customHeight="1" x14ac:dyDescent="0.4">
      <c r="G932" s="6"/>
      <c r="H932" s="1"/>
    </row>
    <row r="933" spans="7:8" ht="14.25" customHeight="1" x14ac:dyDescent="0.4">
      <c r="G933" s="6"/>
      <c r="H933" s="1"/>
    </row>
    <row r="934" spans="7:8" ht="14.25" customHeight="1" x14ac:dyDescent="0.4">
      <c r="G934" s="6"/>
      <c r="H934" s="1"/>
    </row>
    <row r="935" spans="7:8" ht="14.25" customHeight="1" x14ac:dyDescent="0.4">
      <c r="G935" s="6"/>
      <c r="H935" s="1"/>
    </row>
    <row r="936" spans="7:8" ht="14.25" customHeight="1" x14ac:dyDescent="0.4">
      <c r="G936" s="6"/>
      <c r="H936" s="1"/>
    </row>
    <row r="937" spans="7:8" ht="14.25" customHeight="1" x14ac:dyDescent="0.4">
      <c r="G937" s="6"/>
      <c r="H937" s="1"/>
    </row>
    <row r="938" spans="7:8" ht="14.25" customHeight="1" x14ac:dyDescent="0.4">
      <c r="G938" s="6"/>
      <c r="H938" s="1"/>
    </row>
    <row r="939" spans="7:8" ht="14.25" customHeight="1" x14ac:dyDescent="0.4">
      <c r="G939" s="6"/>
      <c r="H939" s="1"/>
    </row>
    <row r="940" spans="7:8" ht="14.25" customHeight="1" x14ac:dyDescent="0.4">
      <c r="G940" s="6"/>
      <c r="H940" s="1"/>
    </row>
    <row r="941" spans="7:8" ht="14.25" customHeight="1" x14ac:dyDescent="0.4">
      <c r="G941" s="6"/>
      <c r="H941" s="1"/>
    </row>
    <row r="942" spans="7:8" ht="14.25" customHeight="1" x14ac:dyDescent="0.4">
      <c r="G942" s="6"/>
      <c r="H942" s="1"/>
    </row>
    <row r="943" spans="7:8" ht="14.25" customHeight="1" x14ac:dyDescent="0.4">
      <c r="G943" s="6"/>
      <c r="H943" s="1"/>
    </row>
    <row r="944" spans="7:8" ht="14.25" customHeight="1" x14ac:dyDescent="0.4">
      <c r="G944" s="6"/>
      <c r="H944" s="1"/>
    </row>
    <row r="945" spans="7:8" ht="14.25" customHeight="1" x14ac:dyDescent="0.4">
      <c r="G945" s="6"/>
      <c r="H945" s="1"/>
    </row>
    <row r="946" spans="7:8" ht="14.25" customHeight="1" x14ac:dyDescent="0.4">
      <c r="G946" s="6"/>
      <c r="H946" s="1"/>
    </row>
    <row r="947" spans="7:8" ht="14.25" customHeight="1" x14ac:dyDescent="0.4">
      <c r="G947" s="6"/>
      <c r="H947" s="1"/>
    </row>
    <row r="948" spans="7:8" ht="14.25" customHeight="1" x14ac:dyDescent="0.4">
      <c r="G948" s="6"/>
      <c r="H948" s="1"/>
    </row>
    <row r="949" spans="7:8" ht="14.25" customHeight="1" x14ac:dyDescent="0.4">
      <c r="G949" s="6"/>
      <c r="H949" s="1"/>
    </row>
    <row r="950" spans="7:8" ht="14.25" customHeight="1" x14ac:dyDescent="0.4">
      <c r="G950" s="6"/>
      <c r="H950" s="1"/>
    </row>
    <row r="951" spans="7:8" ht="14.25" customHeight="1" x14ac:dyDescent="0.4">
      <c r="G951" s="6"/>
      <c r="H951" s="1"/>
    </row>
    <row r="952" spans="7:8" ht="14.25" customHeight="1" x14ac:dyDescent="0.4">
      <c r="G952" s="6"/>
      <c r="H952" s="1"/>
    </row>
    <row r="953" spans="7:8" ht="14.25" customHeight="1" x14ac:dyDescent="0.4">
      <c r="G953" s="6"/>
      <c r="H953" s="1"/>
    </row>
    <row r="954" spans="7:8" ht="14.25" customHeight="1" x14ac:dyDescent="0.4">
      <c r="G954" s="6"/>
      <c r="H954" s="1"/>
    </row>
    <row r="955" spans="7:8" ht="14.25" customHeight="1" x14ac:dyDescent="0.4">
      <c r="G955" s="6"/>
      <c r="H955" s="1"/>
    </row>
    <row r="956" spans="7:8" ht="14.25" customHeight="1" x14ac:dyDescent="0.4">
      <c r="G956" s="6"/>
      <c r="H956" s="1"/>
    </row>
    <row r="957" spans="7:8" ht="14.25" customHeight="1" x14ac:dyDescent="0.4">
      <c r="G957" s="6"/>
      <c r="H957" s="1"/>
    </row>
    <row r="958" spans="7:8" ht="14.25" customHeight="1" x14ac:dyDescent="0.4">
      <c r="G958" s="6"/>
      <c r="H958" s="1"/>
    </row>
    <row r="959" spans="7:8" ht="14.25" customHeight="1" x14ac:dyDescent="0.4">
      <c r="G959" s="6"/>
      <c r="H959" s="1"/>
    </row>
    <row r="960" spans="7:8" ht="14.25" customHeight="1" x14ac:dyDescent="0.4">
      <c r="G960" s="6"/>
      <c r="H960" s="1"/>
    </row>
    <row r="961" spans="7:8" ht="14.25" customHeight="1" x14ac:dyDescent="0.4">
      <c r="G961" s="6"/>
      <c r="H961" s="1"/>
    </row>
    <row r="962" spans="7:8" ht="14.25" customHeight="1" x14ac:dyDescent="0.4">
      <c r="G962" s="6"/>
      <c r="H962" s="1"/>
    </row>
    <row r="963" spans="7:8" ht="14.25" customHeight="1" x14ac:dyDescent="0.4">
      <c r="G963" s="6"/>
      <c r="H963" s="1"/>
    </row>
    <row r="964" spans="7:8" ht="14.25" customHeight="1" x14ac:dyDescent="0.4">
      <c r="G964" s="6"/>
      <c r="H964" s="1"/>
    </row>
    <row r="965" spans="7:8" ht="14.25" customHeight="1" x14ac:dyDescent="0.4">
      <c r="G965" s="6"/>
      <c r="H965" s="1"/>
    </row>
    <row r="966" spans="7:8" ht="14.25" customHeight="1" x14ac:dyDescent="0.4">
      <c r="G966" s="6"/>
      <c r="H966" s="1"/>
    </row>
    <row r="967" spans="7:8" ht="14.25" customHeight="1" x14ac:dyDescent="0.4">
      <c r="G967" s="6"/>
      <c r="H967" s="1"/>
    </row>
    <row r="968" spans="7:8" ht="14.25" customHeight="1" x14ac:dyDescent="0.4">
      <c r="G968" s="6"/>
      <c r="H968" s="1"/>
    </row>
    <row r="969" spans="7:8" ht="14.25" customHeight="1" x14ac:dyDescent="0.4">
      <c r="G969" s="6"/>
      <c r="H969" s="1"/>
    </row>
    <row r="970" spans="7:8" ht="14.25" customHeight="1" x14ac:dyDescent="0.4">
      <c r="G970" s="6"/>
      <c r="H970" s="1"/>
    </row>
    <row r="971" spans="7:8" ht="14.25" customHeight="1" x14ac:dyDescent="0.4">
      <c r="G971" s="6"/>
      <c r="H971" s="1"/>
    </row>
    <row r="972" spans="7:8" ht="14.25" customHeight="1" x14ac:dyDescent="0.4">
      <c r="G972" s="6"/>
      <c r="H972" s="1"/>
    </row>
    <row r="973" spans="7:8" ht="14.25" customHeight="1" x14ac:dyDescent="0.4">
      <c r="G973" s="6"/>
      <c r="H973" s="1"/>
    </row>
    <row r="974" spans="7:8" ht="14.25" customHeight="1" x14ac:dyDescent="0.4">
      <c r="G974" s="6"/>
      <c r="H974" s="1"/>
    </row>
    <row r="975" spans="7:8" ht="14.25" customHeight="1" x14ac:dyDescent="0.4">
      <c r="G975" s="6"/>
      <c r="H975" s="1"/>
    </row>
    <row r="976" spans="7:8" ht="14.25" customHeight="1" x14ac:dyDescent="0.4">
      <c r="G976" s="6"/>
      <c r="H976" s="1"/>
    </row>
    <row r="977" spans="7:8" ht="14.25" customHeight="1" x14ac:dyDescent="0.4">
      <c r="G977" s="6"/>
      <c r="H977" s="1"/>
    </row>
    <row r="978" spans="7:8" ht="14.25" customHeight="1" x14ac:dyDescent="0.4">
      <c r="G978" s="6"/>
      <c r="H978" s="1"/>
    </row>
    <row r="979" spans="7:8" ht="14.25" customHeight="1" x14ac:dyDescent="0.4">
      <c r="G979" s="6"/>
      <c r="H979" s="1"/>
    </row>
    <row r="980" spans="7:8" ht="14.25" customHeight="1" x14ac:dyDescent="0.4">
      <c r="G980" s="6"/>
      <c r="H980" s="1"/>
    </row>
    <row r="981" spans="7:8" ht="14.25" customHeight="1" x14ac:dyDescent="0.4">
      <c r="G981" s="6"/>
      <c r="H981" s="1"/>
    </row>
    <row r="982" spans="7:8" ht="14.25" customHeight="1" x14ac:dyDescent="0.4">
      <c r="G982" s="6"/>
      <c r="H982" s="1"/>
    </row>
    <row r="983" spans="7:8" ht="14.25" customHeight="1" x14ac:dyDescent="0.4">
      <c r="G983" s="6"/>
      <c r="H983" s="1"/>
    </row>
    <row r="984" spans="7:8" ht="14.25" customHeight="1" x14ac:dyDescent="0.4">
      <c r="G984" s="6"/>
      <c r="H984" s="1"/>
    </row>
    <row r="985" spans="7:8" ht="14.25" customHeight="1" x14ac:dyDescent="0.4">
      <c r="G985" s="6"/>
      <c r="H985" s="1"/>
    </row>
    <row r="986" spans="7:8" ht="14.25" customHeight="1" x14ac:dyDescent="0.4">
      <c r="G986" s="6"/>
      <c r="H986" s="1"/>
    </row>
    <row r="987" spans="7:8" ht="14.25" customHeight="1" x14ac:dyDescent="0.4">
      <c r="G987" s="6"/>
      <c r="H987" s="1"/>
    </row>
    <row r="988" spans="7:8" ht="14.25" customHeight="1" x14ac:dyDescent="0.4">
      <c r="G988" s="6"/>
      <c r="H988" s="1"/>
    </row>
    <row r="989" spans="7:8" ht="14.25" customHeight="1" x14ac:dyDescent="0.4">
      <c r="G989" s="6"/>
      <c r="H989" s="1"/>
    </row>
    <row r="990" spans="7:8" ht="14.25" customHeight="1" x14ac:dyDescent="0.4">
      <c r="G990" s="6"/>
      <c r="H990" s="1"/>
    </row>
    <row r="991" spans="7:8" ht="14.25" customHeight="1" x14ac:dyDescent="0.4">
      <c r="G991" s="6"/>
      <c r="H991" s="1"/>
    </row>
    <row r="992" spans="7:8" ht="14.25" customHeight="1" x14ac:dyDescent="0.4">
      <c r="G992" s="6"/>
      <c r="H992" s="1"/>
    </row>
    <row r="993" spans="7:8" ht="14.25" customHeight="1" x14ac:dyDescent="0.4">
      <c r="G993" s="6"/>
      <c r="H993" s="1"/>
    </row>
    <row r="994" spans="7:8" ht="14.25" customHeight="1" x14ac:dyDescent="0.4">
      <c r="G994" s="6"/>
      <c r="H994" s="1"/>
    </row>
    <row r="995" spans="7:8" ht="14.25" customHeight="1" x14ac:dyDescent="0.4">
      <c r="G995" s="6"/>
      <c r="H995" s="1"/>
    </row>
    <row r="996" spans="7:8" ht="14.25" customHeight="1" x14ac:dyDescent="0.4">
      <c r="G996" s="6"/>
      <c r="H996" s="1"/>
    </row>
    <row r="997" spans="7:8" ht="14.25" customHeight="1" x14ac:dyDescent="0.4">
      <c r="G997" s="6"/>
      <c r="H997" s="1"/>
    </row>
    <row r="998" spans="7:8" ht="14.25" customHeight="1" x14ac:dyDescent="0.4">
      <c r="G998" s="6"/>
      <c r="H998" s="1"/>
    </row>
    <row r="999" spans="7:8" ht="14.25" customHeight="1" x14ac:dyDescent="0.4">
      <c r="G999" s="6"/>
      <c r="H999" s="1"/>
    </row>
    <row r="1000" spans="7:8" ht="14.25" customHeight="1" x14ac:dyDescent="0.4">
      <c r="G1000" s="6"/>
      <c r="H1000" s="1"/>
    </row>
    <row r="1001" spans="7:8" ht="14.25" customHeight="1" x14ac:dyDescent="0.4">
      <c r="G1001" s="6"/>
      <c r="H1001" s="1"/>
    </row>
    <row r="1002" spans="7:8" ht="14.25" customHeight="1" x14ac:dyDescent="0.4">
      <c r="G1002" s="6"/>
      <c r="H1002" s="1"/>
    </row>
    <row r="1003" spans="7:8" ht="14.25" customHeight="1" x14ac:dyDescent="0.4">
      <c r="G1003" s="6"/>
      <c r="H1003" s="1"/>
    </row>
    <row r="1004" spans="7:8" ht="14.25" customHeight="1" x14ac:dyDescent="0.4">
      <c r="G1004" s="6"/>
      <c r="H1004" s="1"/>
    </row>
    <row r="1005" spans="7:8" ht="14.25" customHeight="1" x14ac:dyDescent="0.4">
      <c r="G1005" s="6"/>
      <c r="H1005" s="1"/>
    </row>
    <row r="1006" spans="7:8" ht="14.25" customHeight="1" x14ac:dyDescent="0.4">
      <c r="G1006" s="6"/>
      <c r="H1006" s="1"/>
    </row>
    <row r="1007" spans="7:8" ht="14.25" customHeight="1" x14ac:dyDescent="0.4">
      <c r="G1007" s="6"/>
      <c r="H1007" s="1"/>
    </row>
    <row r="1008" spans="7:8" ht="14.25" customHeight="1" x14ac:dyDescent="0.4">
      <c r="G1008" s="6"/>
      <c r="H1008" s="1"/>
    </row>
    <row r="1009" spans="7:8" ht="14.25" customHeight="1" x14ac:dyDescent="0.4">
      <c r="G1009" s="6"/>
      <c r="H1009" s="1"/>
    </row>
    <row r="1010" spans="7:8" ht="14.25" customHeight="1" x14ac:dyDescent="0.4">
      <c r="G1010" s="6"/>
      <c r="H1010" s="1"/>
    </row>
    <row r="1011" spans="7:8" ht="14.25" customHeight="1" x14ac:dyDescent="0.4">
      <c r="G1011" s="6"/>
      <c r="H1011" s="1"/>
    </row>
    <row r="1012" spans="7:8" ht="14.25" customHeight="1" x14ac:dyDescent="0.4">
      <c r="G1012" s="6"/>
      <c r="H1012" s="1"/>
    </row>
    <row r="1013" spans="7:8" ht="14.25" customHeight="1" x14ac:dyDescent="0.4">
      <c r="G1013" s="6"/>
      <c r="H1013" s="1"/>
    </row>
    <row r="1014" spans="7:8" ht="14.25" customHeight="1" x14ac:dyDescent="0.4">
      <c r="G1014" s="6"/>
      <c r="H1014" s="1"/>
    </row>
    <row r="1015" spans="7:8" ht="14.25" customHeight="1" x14ac:dyDescent="0.4">
      <c r="G1015" s="6"/>
      <c r="H1015" s="1"/>
    </row>
    <row r="1016" spans="7:8" ht="14.25" customHeight="1" x14ac:dyDescent="0.4">
      <c r="G1016" s="6"/>
      <c r="H1016" s="1"/>
    </row>
    <row r="1017" spans="7:8" ht="14.25" customHeight="1" x14ac:dyDescent="0.4">
      <c r="G1017" s="6"/>
      <c r="H1017" s="1"/>
    </row>
    <row r="1018" spans="7:8" ht="14.25" customHeight="1" x14ac:dyDescent="0.4">
      <c r="G1018" s="6"/>
      <c r="H1018" s="1"/>
    </row>
    <row r="1019" spans="7:8" ht="14.25" customHeight="1" x14ac:dyDescent="0.4">
      <c r="G1019" s="6"/>
      <c r="H1019" s="1"/>
    </row>
    <row r="1020" spans="7:8" ht="14.25" customHeight="1" x14ac:dyDescent="0.4">
      <c r="G1020" s="6"/>
      <c r="H1020" s="1"/>
    </row>
    <row r="1021" spans="7:8" ht="14.25" customHeight="1" x14ac:dyDescent="0.4">
      <c r="G1021" s="6"/>
      <c r="H1021" s="1"/>
    </row>
    <row r="1022" spans="7:8" ht="14.25" customHeight="1" x14ac:dyDescent="0.4">
      <c r="G1022" s="6"/>
      <c r="H1022" s="1"/>
    </row>
    <row r="1023" spans="7:8" ht="14.25" customHeight="1" x14ac:dyDescent="0.4">
      <c r="G1023" s="6"/>
      <c r="H1023" s="1"/>
    </row>
    <row r="1024" spans="7:8" ht="14.25" customHeight="1" x14ac:dyDescent="0.4">
      <c r="G1024" s="6"/>
      <c r="H1024" s="1"/>
    </row>
    <row r="1025" spans="7:8" ht="14.25" customHeight="1" x14ac:dyDescent="0.4">
      <c r="G1025" s="6"/>
      <c r="H1025" s="1"/>
    </row>
    <row r="1026" spans="7:8" ht="14.25" customHeight="1" x14ac:dyDescent="0.4">
      <c r="G1026" s="6"/>
      <c r="H1026" s="1"/>
    </row>
    <row r="1027" spans="7:8" ht="14.25" customHeight="1" x14ac:dyDescent="0.4">
      <c r="G1027" s="6"/>
      <c r="H1027" s="1"/>
    </row>
    <row r="1028" spans="7:8" ht="14.25" customHeight="1" x14ac:dyDescent="0.4">
      <c r="G1028" s="6"/>
      <c r="H1028" s="1"/>
    </row>
    <row r="1029" spans="7:8" ht="14.25" customHeight="1" x14ac:dyDescent="0.4">
      <c r="G1029" s="6"/>
      <c r="H1029" s="1"/>
    </row>
    <row r="1030" spans="7:8" ht="14.25" customHeight="1" x14ac:dyDescent="0.4">
      <c r="G1030" s="6"/>
      <c r="H1030" s="1"/>
    </row>
    <row r="1031" spans="7:8" ht="14.25" customHeight="1" x14ac:dyDescent="0.4">
      <c r="G1031" s="6"/>
      <c r="H1031" s="1"/>
    </row>
    <row r="1032" spans="7:8" ht="14.25" customHeight="1" x14ac:dyDescent="0.4">
      <c r="G1032" s="6"/>
      <c r="H1032" s="1"/>
    </row>
    <row r="1033" spans="7:8" ht="14.25" customHeight="1" x14ac:dyDescent="0.4">
      <c r="G1033" s="6"/>
      <c r="H1033" s="1"/>
    </row>
    <row r="1034" spans="7:8" ht="14.25" customHeight="1" x14ac:dyDescent="0.4">
      <c r="G1034" s="6"/>
      <c r="H1034" s="1"/>
    </row>
    <row r="1035" spans="7:8" ht="14.25" customHeight="1" x14ac:dyDescent="0.4">
      <c r="G1035" s="6"/>
      <c r="H1035" s="1"/>
    </row>
    <row r="1036" spans="7:8" ht="14.25" customHeight="1" x14ac:dyDescent="0.4">
      <c r="G1036" s="6"/>
      <c r="H1036" s="1"/>
    </row>
    <row r="1037" spans="7:8" ht="14.25" customHeight="1" x14ac:dyDescent="0.4">
      <c r="G1037" s="6"/>
      <c r="H1037" s="1"/>
    </row>
    <row r="1038" spans="7:8" ht="14.25" customHeight="1" x14ac:dyDescent="0.4">
      <c r="G1038" s="6"/>
      <c r="H1038" s="1"/>
    </row>
    <row r="1039" spans="7:8" ht="14.25" customHeight="1" x14ac:dyDescent="0.4">
      <c r="G1039" s="6"/>
      <c r="H1039" s="1"/>
    </row>
    <row r="1040" spans="7:8" ht="14.25" customHeight="1" x14ac:dyDescent="0.4">
      <c r="G1040" s="6"/>
      <c r="H1040" s="1"/>
    </row>
    <row r="1041" spans="7:8" ht="14.25" customHeight="1" x14ac:dyDescent="0.4">
      <c r="G1041" s="6"/>
      <c r="H1041" s="1"/>
    </row>
    <row r="1042" spans="7:8" ht="14.25" customHeight="1" x14ac:dyDescent="0.4">
      <c r="G1042" s="6"/>
      <c r="H1042" s="1"/>
    </row>
    <row r="1043" spans="7:8" ht="14.25" customHeight="1" x14ac:dyDescent="0.4">
      <c r="G1043" s="6"/>
      <c r="H1043" s="1"/>
    </row>
    <row r="1044" spans="7:8" ht="14.25" customHeight="1" x14ac:dyDescent="0.4">
      <c r="G1044" s="6"/>
      <c r="H1044" s="1"/>
    </row>
    <row r="1045" spans="7:8" ht="14.25" customHeight="1" x14ac:dyDescent="0.4">
      <c r="G1045" s="6"/>
      <c r="H1045" s="1"/>
    </row>
    <row r="1046" spans="7:8" ht="14.25" customHeight="1" x14ac:dyDescent="0.4">
      <c r="G1046" s="6"/>
      <c r="H1046" s="1"/>
    </row>
    <row r="1047" spans="7:8" ht="14.25" customHeight="1" x14ac:dyDescent="0.4">
      <c r="G1047" s="6"/>
      <c r="H1047" s="1"/>
    </row>
    <row r="1048" spans="7:8" ht="14.25" customHeight="1" x14ac:dyDescent="0.4">
      <c r="G1048" s="6"/>
      <c r="H1048" s="1"/>
    </row>
    <row r="1049" spans="7:8" ht="14.25" customHeight="1" x14ac:dyDescent="0.4">
      <c r="G1049" s="6"/>
      <c r="H1049" s="1"/>
    </row>
    <row r="1050" spans="7:8" ht="14.25" customHeight="1" x14ac:dyDescent="0.4">
      <c r="G1050" s="6"/>
      <c r="H1050" s="1"/>
    </row>
    <row r="1051" spans="7:8" ht="14.25" customHeight="1" x14ac:dyDescent="0.4">
      <c r="G1051" s="6"/>
      <c r="H1051" s="1"/>
    </row>
    <row r="1052" spans="7:8" ht="14.25" customHeight="1" x14ac:dyDescent="0.4">
      <c r="G1052" s="6"/>
      <c r="H1052" s="1"/>
    </row>
    <row r="1053" spans="7:8" ht="14.25" customHeight="1" x14ac:dyDescent="0.4">
      <c r="G1053" s="6"/>
      <c r="H1053" s="1"/>
    </row>
    <row r="1054" spans="7:8" ht="14.25" customHeight="1" x14ac:dyDescent="0.4">
      <c r="G1054" s="6"/>
      <c r="H1054" s="1"/>
    </row>
    <row r="1055" spans="7:8" ht="14.25" customHeight="1" x14ac:dyDescent="0.4">
      <c r="G1055" s="6"/>
      <c r="H1055" s="1"/>
    </row>
    <row r="1056" spans="7:8" ht="14.25" customHeight="1" x14ac:dyDescent="0.4">
      <c r="G1056" s="6"/>
      <c r="H1056" s="1"/>
    </row>
    <row r="1057" spans="7:8" ht="14.25" customHeight="1" x14ac:dyDescent="0.4">
      <c r="G1057" s="6"/>
      <c r="H1057" s="1"/>
    </row>
    <row r="1058" spans="7:8" ht="14.25" customHeight="1" x14ac:dyDescent="0.4">
      <c r="G1058" s="6"/>
      <c r="H1058" s="1"/>
    </row>
    <row r="1059" spans="7:8" ht="14.25" customHeight="1" x14ac:dyDescent="0.4">
      <c r="G1059" s="6"/>
      <c r="H1059" s="1"/>
    </row>
    <row r="1060" spans="7:8" ht="14.25" customHeight="1" x14ac:dyDescent="0.4">
      <c r="G1060" s="6"/>
      <c r="H1060" s="1"/>
    </row>
    <row r="1061" spans="7:8" ht="14.25" customHeight="1" x14ac:dyDescent="0.4">
      <c r="G1061" s="6"/>
      <c r="H1061" s="1"/>
    </row>
    <row r="1062" spans="7:8" ht="14.25" customHeight="1" x14ac:dyDescent="0.4">
      <c r="G1062" s="6"/>
      <c r="H1062" s="1"/>
    </row>
    <row r="1063" spans="7:8" ht="14.25" customHeight="1" x14ac:dyDescent="0.4">
      <c r="G1063" s="6"/>
      <c r="H1063" s="1"/>
    </row>
    <row r="1064" spans="7:8" ht="14.25" customHeight="1" x14ac:dyDescent="0.4">
      <c r="G1064" s="6"/>
      <c r="H1064" s="1"/>
    </row>
    <row r="1065" spans="7:8" ht="14.25" customHeight="1" x14ac:dyDescent="0.4">
      <c r="G1065" s="6"/>
      <c r="H1065" s="1"/>
    </row>
    <row r="1066" spans="7:8" ht="14.25" customHeight="1" x14ac:dyDescent="0.4">
      <c r="G1066" s="6"/>
      <c r="H1066" s="1"/>
    </row>
    <row r="1067" spans="7:8" ht="14.25" customHeight="1" x14ac:dyDescent="0.4">
      <c r="G1067" s="6"/>
      <c r="H1067" s="1"/>
    </row>
    <row r="1068" spans="7:8" ht="14.25" customHeight="1" x14ac:dyDescent="0.4">
      <c r="G1068" s="6"/>
      <c r="H1068" s="1"/>
    </row>
    <row r="1069" spans="7:8" ht="14.25" customHeight="1" x14ac:dyDescent="0.4">
      <c r="G1069" s="6"/>
      <c r="H1069" s="1"/>
    </row>
    <row r="1070" spans="7:8" ht="14.25" customHeight="1" x14ac:dyDescent="0.4">
      <c r="G1070" s="6"/>
      <c r="H1070" s="1"/>
    </row>
    <row r="1071" spans="7:8" ht="14.25" customHeight="1" x14ac:dyDescent="0.4">
      <c r="G1071" s="6"/>
      <c r="H1071" s="1"/>
    </row>
    <row r="1072" spans="7:8" ht="14.25" customHeight="1" x14ac:dyDescent="0.4">
      <c r="G1072" s="6"/>
      <c r="H1072" s="1"/>
    </row>
    <row r="1073" spans="7:8" ht="14.25" customHeight="1" x14ac:dyDescent="0.4">
      <c r="G1073" s="6"/>
      <c r="H1073" s="1"/>
    </row>
    <row r="1074" spans="7:8" ht="14.25" customHeight="1" x14ac:dyDescent="0.4">
      <c r="G1074" s="6"/>
      <c r="H1074" s="1"/>
    </row>
    <row r="1075" spans="7:8" ht="14.25" customHeight="1" x14ac:dyDescent="0.4">
      <c r="G1075" s="6"/>
      <c r="H1075" s="1"/>
    </row>
    <row r="1076" spans="7:8" ht="14.25" customHeight="1" x14ac:dyDescent="0.4">
      <c r="G1076" s="6"/>
      <c r="H1076" s="1"/>
    </row>
    <row r="1077" spans="7:8" ht="14.25" customHeight="1" x14ac:dyDescent="0.4">
      <c r="G1077" s="6"/>
      <c r="H1077" s="1"/>
    </row>
    <row r="1078" spans="7:8" ht="14.25" customHeight="1" x14ac:dyDescent="0.4">
      <c r="G1078" s="6"/>
      <c r="H1078" s="1"/>
    </row>
    <row r="1079" spans="7:8" ht="14.25" customHeight="1" x14ac:dyDescent="0.4">
      <c r="G1079" s="6"/>
      <c r="H1079" s="1"/>
    </row>
    <row r="1080" spans="7:8" ht="14.25" customHeight="1" x14ac:dyDescent="0.4">
      <c r="G1080" s="6"/>
      <c r="H1080" s="1"/>
    </row>
    <row r="1081" spans="7:8" ht="14.25" customHeight="1" x14ac:dyDescent="0.4">
      <c r="G1081" s="6"/>
      <c r="H1081" s="1"/>
    </row>
    <row r="1082" spans="7:8" ht="14.25" customHeight="1" x14ac:dyDescent="0.4">
      <c r="G1082" s="6"/>
      <c r="H1082" s="1"/>
    </row>
    <row r="1083" spans="7:8" ht="14.25" customHeight="1" x14ac:dyDescent="0.4">
      <c r="G1083" s="6"/>
      <c r="H1083" s="1"/>
    </row>
    <row r="1084" spans="7:8" ht="14.25" customHeight="1" x14ac:dyDescent="0.4">
      <c r="G1084" s="6"/>
      <c r="H1084" s="1"/>
    </row>
    <row r="1085" spans="7:8" ht="14.25" customHeight="1" x14ac:dyDescent="0.4">
      <c r="G1085" s="6"/>
      <c r="H1085" s="1"/>
    </row>
    <row r="1086" spans="7:8" ht="14.25" customHeight="1" x14ac:dyDescent="0.4">
      <c r="G1086" s="6"/>
      <c r="H1086" s="1"/>
    </row>
    <row r="1087" spans="7:8" ht="14.25" customHeight="1" x14ac:dyDescent="0.4">
      <c r="G1087" s="6"/>
      <c r="H1087" s="1"/>
    </row>
    <row r="1088" spans="7:8" ht="14.25" customHeight="1" x14ac:dyDescent="0.4">
      <c r="G1088" s="6"/>
      <c r="H1088" s="1"/>
    </row>
    <row r="1089" spans="7:8" ht="14.25" customHeight="1" x14ac:dyDescent="0.4">
      <c r="G1089" s="6"/>
      <c r="H1089" s="1"/>
    </row>
    <row r="1090" spans="7:8" ht="14.25" customHeight="1" x14ac:dyDescent="0.4">
      <c r="G1090" s="6"/>
      <c r="H1090" s="1"/>
    </row>
    <row r="1091" spans="7:8" ht="14.25" customHeight="1" x14ac:dyDescent="0.4">
      <c r="G1091" s="6"/>
      <c r="H1091" s="1"/>
    </row>
    <row r="1092" spans="7:8" ht="14.25" customHeight="1" x14ac:dyDescent="0.4">
      <c r="G1092" s="6"/>
      <c r="H1092" s="1"/>
    </row>
    <row r="1093" spans="7:8" ht="14.25" customHeight="1" x14ac:dyDescent="0.4">
      <c r="G1093" s="6"/>
      <c r="H1093" s="1"/>
    </row>
    <row r="1094" spans="7:8" ht="14.25" customHeight="1" x14ac:dyDescent="0.4">
      <c r="G1094" s="6"/>
      <c r="H1094" s="1"/>
    </row>
    <row r="1095" spans="7:8" ht="14.25" customHeight="1" x14ac:dyDescent="0.4">
      <c r="G1095" s="6"/>
      <c r="H1095" s="1"/>
    </row>
    <row r="1096" spans="7:8" ht="14.25" customHeight="1" x14ac:dyDescent="0.4">
      <c r="G1096" s="6"/>
      <c r="H1096" s="1"/>
    </row>
    <row r="1097" spans="7:8" ht="14.25" customHeight="1" x14ac:dyDescent="0.4">
      <c r="G1097" s="6"/>
      <c r="H1097" s="1"/>
    </row>
    <row r="1098" spans="7:8" ht="14.25" customHeight="1" x14ac:dyDescent="0.4">
      <c r="G1098" s="6"/>
      <c r="H1098" s="1"/>
    </row>
    <row r="1099" spans="7:8" ht="14.25" customHeight="1" x14ac:dyDescent="0.4">
      <c r="G1099" s="6"/>
      <c r="H1099" s="1"/>
    </row>
    <row r="1100" spans="7:8" ht="14.25" customHeight="1" x14ac:dyDescent="0.4">
      <c r="G1100" s="6"/>
      <c r="H1100" s="1"/>
    </row>
    <row r="1101" spans="7:8" ht="14.25" customHeight="1" x14ac:dyDescent="0.4">
      <c r="G1101" s="6"/>
      <c r="H1101" s="1"/>
    </row>
    <row r="1102" spans="7:8" ht="14.25" customHeight="1" x14ac:dyDescent="0.4">
      <c r="G1102" s="6"/>
      <c r="H1102" s="1"/>
    </row>
    <row r="1103" spans="7:8" ht="14.25" customHeight="1" x14ac:dyDescent="0.4">
      <c r="G1103" s="6"/>
      <c r="H1103" s="1"/>
    </row>
    <row r="1104" spans="7:8" ht="14.25" customHeight="1" x14ac:dyDescent="0.4">
      <c r="G1104" s="6"/>
      <c r="H1104" s="1"/>
    </row>
    <row r="1105" spans="7:8" ht="14.25" customHeight="1" x14ac:dyDescent="0.4">
      <c r="G1105" s="6"/>
      <c r="H1105" s="1"/>
    </row>
    <row r="1106" spans="7:8" ht="14.25" customHeight="1" x14ac:dyDescent="0.4">
      <c r="G1106" s="6"/>
      <c r="H1106" s="1"/>
    </row>
    <row r="1107" spans="7:8" ht="14.25" customHeight="1" x14ac:dyDescent="0.4">
      <c r="G1107" s="6"/>
      <c r="H1107" s="1"/>
    </row>
    <row r="1108" spans="7:8" ht="14.25" customHeight="1" x14ac:dyDescent="0.4">
      <c r="G1108" s="6"/>
      <c r="H1108" s="1"/>
    </row>
    <row r="1109" spans="7:8" ht="14.25" customHeight="1" x14ac:dyDescent="0.4">
      <c r="G1109" s="6"/>
      <c r="H1109" s="1"/>
    </row>
    <row r="1110" spans="7:8" ht="14.25" customHeight="1" x14ac:dyDescent="0.4">
      <c r="G1110" s="6"/>
      <c r="H1110" s="1"/>
    </row>
    <row r="1111" spans="7:8" ht="14.25" customHeight="1" x14ac:dyDescent="0.4">
      <c r="G1111" s="6"/>
      <c r="H1111" s="1"/>
    </row>
    <row r="1112" spans="7:8" ht="14.25" customHeight="1" x14ac:dyDescent="0.4">
      <c r="G1112" s="6"/>
      <c r="H1112" s="1"/>
    </row>
    <row r="1113" spans="7:8" ht="14.25" customHeight="1" x14ac:dyDescent="0.4">
      <c r="G1113" s="6"/>
      <c r="H1113" s="1"/>
    </row>
    <row r="1114" spans="7:8" ht="14.25" customHeight="1" x14ac:dyDescent="0.4">
      <c r="G1114" s="6"/>
      <c r="H1114" s="1"/>
    </row>
    <row r="1115" spans="7:8" ht="14.25" customHeight="1" x14ac:dyDescent="0.4">
      <c r="G1115" s="6"/>
      <c r="H1115" s="1"/>
    </row>
    <row r="1116" spans="7:8" ht="14.25" customHeight="1" x14ac:dyDescent="0.4">
      <c r="G1116" s="6"/>
      <c r="H1116" s="1"/>
    </row>
    <row r="1117" spans="7:8" ht="14.25" customHeight="1" x14ac:dyDescent="0.4">
      <c r="G1117" s="6"/>
      <c r="H1117" s="1"/>
    </row>
    <row r="1118" spans="7:8" ht="14.25" customHeight="1" x14ac:dyDescent="0.4">
      <c r="G1118" s="6"/>
      <c r="H1118" s="1"/>
    </row>
    <row r="1119" spans="7:8" ht="14.25" customHeight="1" x14ac:dyDescent="0.4">
      <c r="G1119" s="6"/>
      <c r="H1119" s="1"/>
    </row>
    <row r="1120" spans="7:8" ht="14.25" customHeight="1" x14ac:dyDescent="0.4">
      <c r="G1120" s="6"/>
      <c r="H1120" s="1"/>
    </row>
    <row r="1121" spans="7:8" ht="14.25" customHeight="1" x14ac:dyDescent="0.4">
      <c r="G1121" s="6"/>
      <c r="H1121" s="1"/>
    </row>
    <row r="1122" spans="7:8" ht="14.25" customHeight="1" x14ac:dyDescent="0.4">
      <c r="G1122" s="6"/>
      <c r="H1122" s="1"/>
    </row>
    <row r="1123" spans="7:8" ht="14.25" customHeight="1" x14ac:dyDescent="0.4">
      <c r="G1123" s="6"/>
      <c r="H1123" s="1"/>
    </row>
    <row r="1124" spans="7:8" ht="14.25" customHeight="1" x14ac:dyDescent="0.4">
      <c r="G1124" s="6"/>
      <c r="H1124" s="1"/>
    </row>
    <row r="1125" spans="7:8" ht="14.25" customHeight="1" x14ac:dyDescent="0.4">
      <c r="G1125" s="6"/>
      <c r="H1125" s="1"/>
    </row>
    <row r="1126" spans="7:8" ht="14.25" customHeight="1" x14ac:dyDescent="0.4">
      <c r="G1126" s="6"/>
      <c r="H1126" s="1"/>
    </row>
    <row r="1127" spans="7:8" ht="14.25" customHeight="1" x14ac:dyDescent="0.4">
      <c r="G1127" s="6"/>
      <c r="H1127" s="1"/>
    </row>
    <row r="1128" spans="7:8" ht="14.25" customHeight="1" x14ac:dyDescent="0.4">
      <c r="G1128" s="6"/>
      <c r="H1128" s="1"/>
    </row>
    <row r="1129" spans="7:8" ht="14.25" customHeight="1" x14ac:dyDescent="0.4">
      <c r="G1129" s="6"/>
      <c r="H1129" s="1"/>
    </row>
    <row r="1130" spans="7:8" ht="14.25" customHeight="1" x14ac:dyDescent="0.4">
      <c r="G1130" s="6"/>
      <c r="H1130" s="1"/>
    </row>
    <row r="1131" spans="7:8" ht="14.25" customHeight="1" x14ac:dyDescent="0.4">
      <c r="G1131" s="6"/>
      <c r="H1131" s="1"/>
    </row>
    <row r="1132" spans="7:8" ht="14.25" customHeight="1" x14ac:dyDescent="0.4">
      <c r="G1132" s="6"/>
      <c r="H1132" s="1"/>
    </row>
    <row r="1133" spans="7:8" ht="14.25" customHeight="1" x14ac:dyDescent="0.4">
      <c r="G1133" s="6"/>
      <c r="H1133" s="1"/>
    </row>
    <row r="1134" spans="7:8" ht="14.25" customHeight="1" x14ac:dyDescent="0.4">
      <c r="G1134" s="6"/>
      <c r="H1134" s="1"/>
    </row>
    <row r="1135" spans="7:8" ht="14.25" customHeight="1" x14ac:dyDescent="0.4">
      <c r="G1135" s="6"/>
      <c r="H1135" s="1"/>
    </row>
    <row r="1136" spans="7:8" ht="14.25" customHeight="1" x14ac:dyDescent="0.4">
      <c r="G1136" s="6"/>
      <c r="H1136" s="1"/>
    </row>
    <row r="1137" spans="7:8" ht="14.25" customHeight="1" x14ac:dyDescent="0.4">
      <c r="G1137" s="6"/>
      <c r="H1137" s="1"/>
    </row>
    <row r="1138" spans="7:8" ht="14.25" customHeight="1" x14ac:dyDescent="0.4">
      <c r="G1138" s="6"/>
      <c r="H1138" s="1"/>
    </row>
    <row r="1139" spans="7:8" ht="14.25" customHeight="1" x14ac:dyDescent="0.4">
      <c r="G1139" s="6"/>
      <c r="H1139" s="1"/>
    </row>
    <row r="1140" spans="7:8" ht="14.25" customHeight="1" x14ac:dyDescent="0.4">
      <c r="G1140" s="6"/>
      <c r="H1140" s="1"/>
    </row>
    <row r="1141" spans="7:8" ht="14.25" customHeight="1" x14ac:dyDescent="0.4">
      <c r="G1141" s="6"/>
      <c r="H1141" s="1"/>
    </row>
    <row r="1142" spans="7:8" ht="14.25" customHeight="1" x14ac:dyDescent="0.4">
      <c r="G1142" s="6"/>
      <c r="H1142" s="1"/>
    </row>
    <row r="1143" spans="7:8" ht="14.25" customHeight="1" x14ac:dyDescent="0.4">
      <c r="G1143" s="6"/>
      <c r="H1143" s="1"/>
    </row>
    <row r="1144" spans="7:8" ht="14.25" customHeight="1" x14ac:dyDescent="0.4">
      <c r="G1144" s="6"/>
      <c r="H1144" s="1"/>
    </row>
    <row r="1145" spans="7:8" ht="14.25" customHeight="1" x14ac:dyDescent="0.4">
      <c r="G1145" s="6"/>
      <c r="H1145" s="1"/>
    </row>
    <row r="1146" spans="7:8" ht="14.25" customHeight="1" x14ac:dyDescent="0.4">
      <c r="G1146" s="6"/>
      <c r="H1146" s="1"/>
    </row>
    <row r="1147" spans="7:8" ht="14.25" customHeight="1" x14ac:dyDescent="0.4">
      <c r="G1147" s="6"/>
      <c r="H1147" s="1"/>
    </row>
    <row r="1148" spans="7:8" ht="14.25" customHeight="1" x14ac:dyDescent="0.4">
      <c r="G1148" s="6"/>
      <c r="H1148" s="1"/>
    </row>
    <row r="1149" spans="7:8" ht="14.25" customHeight="1" x14ac:dyDescent="0.4">
      <c r="G1149" s="6"/>
      <c r="H1149" s="1"/>
    </row>
    <row r="1150" spans="7:8" ht="14.25" customHeight="1" x14ac:dyDescent="0.4">
      <c r="G1150" s="6"/>
      <c r="H1150" s="1"/>
    </row>
    <row r="1151" spans="7:8" ht="14.25" customHeight="1" x14ac:dyDescent="0.4">
      <c r="G1151" s="6"/>
      <c r="H1151" s="1"/>
    </row>
    <row r="1152" spans="7:8" ht="14.25" customHeight="1" x14ac:dyDescent="0.4">
      <c r="G1152" s="6"/>
      <c r="H1152" s="1"/>
    </row>
    <row r="1153" spans="7:8" ht="14.25" customHeight="1" x14ac:dyDescent="0.4">
      <c r="G1153" s="6"/>
      <c r="H1153" s="1"/>
    </row>
    <row r="1154" spans="7:8" ht="14.25" customHeight="1" x14ac:dyDescent="0.4">
      <c r="G1154" s="6"/>
      <c r="H1154" s="1"/>
    </row>
    <row r="1155" spans="7:8" ht="14.25" customHeight="1" x14ac:dyDescent="0.4">
      <c r="G1155" s="6"/>
      <c r="H1155" s="1"/>
    </row>
    <row r="1156" spans="7:8" ht="14.25" customHeight="1" x14ac:dyDescent="0.4">
      <c r="G1156" s="6"/>
      <c r="H1156" s="1"/>
    </row>
    <row r="1157" spans="7:8" ht="14.25" customHeight="1" x14ac:dyDescent="0.4">
      <c r="G1157" s="6"/>
      <c r="H1157" s="1"/>
    </row>
    <row r="1158" spans="7:8" ht="14.25" customHeight="1" x14ac:dyDescent="0.4">
      <c r="G1158" s="6"/>
      <c r="H1158" s="1"/>
    </row>
    <row r="1159" spans="7:8" ht="14.25" customHeight="1" x14ac:dyDescent="0.4">
      <c r="G1159" s="6"/>
      <c r="H1159" s="1"/>
    </row>
    <row r="1160" spans="7:8" ht="14.25" customHeight="1" x14ac:dyDescent="0.4">
      <c r="G1160" s="6"/>
      <c r="H1160" s="1"/>
    </row>
    <row r="1161" spans="7:8" ht="14.25" customHeight="1" x14ac:dyDescent="0.4">
      <c r="G1161" s="6"/>
      <c r="H1161" s="1"/>
    </row>
    <row r="1162" spans="7:8" ht="14.25" customHeight="1" x14ac:dyDescent="0.4">
      <c r="G1162" s="6"/>
      <c r="H1162" s="1"/>
    </row>
    <row r="1163" spans="7:8" ht="14.25" customHeight="1" x14ac:dyDescent="0.4">
      <c r="G1163" s="6"/>
      <c r="H1163" s="1"/>
    </row>
    <row r="1164" spans="7:8" ht="14.25" customHeight="1" x14ac:dyDescent="0.4">
      <c r="G1164" s="6"/>
      <c r="H1164" s="1"/>
    </row>
    <row r="1165" spans="7:8" ht="14.25" customHeight="1" x14ac:dyDescent="0.4">
      <c r="G1165" s="6"/>
      <c r="H1165" s="1"/>
    </row>
    <row r="1166" spans="7:8" ht="14.25" customHeight="1" x14ac:dyDescent="0.4">
      <c r="G1166" s="6"/>
      <c r="H1166" s="1"/>
    </row>
    <row r="1167" spans="7:8" ht="14.25" customHeight="1" x14ac:dyDescent="0.4">
      <c r="G1167" s="6"/>
      <c r="H1167" s="1"/>
    </row>
    <row r="1168" spans="7:8" ht="14.25" customHeight="1" x14ac:dyDescent="0.4">
      <c r="G1168" s="6"/>
      <c r="H1168" s="1"/>
    </row>
    <row r="1169" spans="7:8" ht="14.25" customHeight="1" x14ac:dyDescent="0.4">
      <c r="G1169" s="6"/>
      <c r="H1169" s="1"/>
    </row>
    <row r="1170" spans="7:8" ht="14.25" customHeight="1" x14ac:dyDescent="0.4">
      <c r="G1170" s="6"/>
      <c r="H1170" s="1"/>
    </row>
    <row r="1171" spans="7:8" ht="14.25" customHeight="1" x14ac:dyDescent="0.4">
      <c r="G1171" s="6"/>
      <c r="H1171" s="1"/>
    </row>
    <row r="1172" spans="7:8" ht="14.25" customHeight="1" x14ac:dyDescent="0.4">
      <c r="G1172" s="6"/>
      <c r="H1172" s="1"/>
    </row>
    <row r="1173" spans="7:8" ht="14.25" customHeight="1" x14ac:dyDescent="0.4">
      <c r="G1173" s="6"/>
      <c r="H1173" s="1"/>
    </row>
    <row r="1174" spans="7:8" ht="14.25" customHeight="1" x14ac:dyDescent="0.4">
      <c r="G1174" s="6"/>
      <c r="H1174" s="1"/>
    </row>
    <row r="1175" spans="7:8" ht="14.25" customHeight="1" x14ac:dyDescent="0.4">
      <c r="G1175" s="6"/>
      <c r="H1175" s="1"/>
    </row>
    <row r="1176" spans="7:8" ht="14.25" customHeight="1" x14ac:dyDescent="0.4">
      <c r="G1176" s="6"/>
      <c r="H1176" s="1"/>
    </row>
    <row r="1177" spans="7:8" ht="14.25" customHeight="1" x14ac:dyDescent="0.4">
      <c r="G1177" s="6"/>
      <c r="H1177" s="1"/>
    </row>
    <row r="1178" spans="7:8" ht="14.25" customHeight="1" x14ac:dyDescent="0.4">
      <c r="G1178" s="6"/>
      <c r="H1178" s="1"/>
    </row>
    <row r="1179" spans="7:8" ht="14.25" customHeight="1" x14ac:dyDescent="0.4">
      <c r="G1179" s="6"/>
      <c r="H1179" s="1"/>
    </row>
    <row r="1180" spans="7:8" ht="14.25" customHeight="1" x14ac:dyDescent="0.4">
      <c r="G1180" s="6"/>
      <c r="H1180" s="1"/>
    </row>
    <row r="1181" spans="7:8" ht="14.25" customHeight="1" x14ac:dyDescent="0.4">
      <c r="G1181" s="6"/>
      <c r="H1181" s="1"/>
    </row>
    <row r="1182" spans="7:8" ht="14.25" customHeight="1" x14ac:dyDescent="0.4">
      <c r="G1182" s="6"/>
      <c r="H1182" s="1"/>
    </row>
    <row r="1183" spans="7:8" ht="14.25" customHeight="1" x14ac:dyDescent="0.4">
      <c r="G1183" s="6"/>
      <c r="H1183" s="1"/>
    </row>
    <row r="1184" spans="7:8" ht="14.25" customHeight="1" x14ac:dyDescent="0.4">
      <c r="G1184" s="6"/>
      <c r="H1184" s="1"/>
    </row>
    <row r="1185" spans="7:8" ht="14.25" customHeight="1" x14ac:dyDescent="0.4">
      <c r="G1185" s="6"/>
      <c r="H1185" s="1"/>
    </row>
    <row r="1186" spans="7:8" ht="14.25" customHeight="1" x14ac:dyDescent="0.4">
      <c r="G1186" s="6"/>
      <c r="H1186" s="1"/>
    </row>
    <row r="1187" spans="7:8" ht="14.25" customHeight="1" x14ac:dyDescent="0.4">
      <c r="G1187" s="6"/>
      <c r="H1187" s="1"/>
    </row>
    <row r="1188" spans="7:8" ht="14.25" customHeight="1" x14ac:dyDescent="0.4">
      <c r="G1188" s="6"/>
      <c r="H1188" s="1"/>
    </row>
    <row r="1189" spans="7:8" ht="14.25" customHeight="1" x14ac:dyDescent="0.4">
      <c r="G1189" s="6"/>
      <c r="H1189" s="1"/>
    </row>
    <row r="1190" spans="7:8" ht="14.25" customHeight="1" x14ac:dyDescent="0.4">
      <c r="G1190" s="6"/>
      <c r="H1190" s="1"/>
    </row>
    <row r="1191" spans="7:8" ht="14.25" customHeight="1" x14ac:dyDescent="0.4">
      <c r="G1191" s="6"/>
      <c r="H1191" s="1"/>
    </row>
    <row r="1192" spans="7:8" ht="14.25" customHeight="1" x14ac:dyDescent="0.4">
      <c r="G1192" s="6"/>
      <c r="H1192" s="1"/>
    </row>
    <row r="1193" spans="7:8" ht="14.25" customHeight="1" x14ac:dyDescent="0.4">
      <c r="G1193" s="6"/>
      <c r="H1193" s="1"/>
    </row>
    <row r="1194" spans="7:8" ht="14.25" customHeight="1" x14ac:dyDescent="0.4">
      <c r="G1194" s="6"/>
      <c r="H1194" s="1"/>
    </row>
    <row r="1195" spans="7:8" ht="14.25" customHeight="1" x14ac:dyDescent="0.4">
      <c r="G1195" s="6"/>
      <c r="H1195" s="1"/>
    </row>
    <row r="1196" spans="7:8" ht="14.25" customHeight="1" x14ac:dyDescent="0.4">
      <c r="G1196" s="6"/>
      <c r="H1196" s="1"/>
    </row>
    <row r="1197" spans="7:8" ht="14.25" customHeight="1" x14ac:dyDescent="0.4">
      <c r="G1197" s="6"/>
      <c r="H1197" s="1"/>
    </row>
    <row r="1198" spans="7:8" ht="14.25" customHeight="1" x14ac:dyDescent="0.4">
      <c r="G1198" s="6"/>
      <c r="H1198" s="1"/>
    </row>
    <row r="1199" spans="7:8" ht="14.25" customHeight="1" x14ac:dyDescent="0.4">
      <c r="G1199" s="6"/>
      <c r="H1199" s="1"/>
    </row>
    <row r="1200" spans="7:8" ht="14.25" customHeight="1" x14ac:dyDescent="0.4">
      <c r="G1200" s="6"/>
      <c r="H1200" s="1"/>
    </row>
    <row r="1201" spans="7:8" ht="14.25" customHeight="1" x14ac:dyDescent="0.4">
      <c r="G1201" s="6"/>
      <c r="H1201" s="1"/>
    </row>
    <row r="1202" spans="7:8" ht="14.25" customHeight="1" x14ac:dyDescent="0.4">
      <c r="G1202" s="6"/>
      <c r="H1202" s="1"/>
    </row>
    <row r="1203" spans="7:8" ht="14.25" customHeight="1" x14ac:dyDescent="0.4">
      <c r="G1203" s="6"/>
      <c r="H1203" s="1"/>
    </row>
    <row r="1204" spans="7:8" ht="14.25" customHeight="1" x14ac:dyDescent="0.4">
      <c r="G1204" s="6"/>
      <c r="H1204" s="1"/>
    </row>
    <row r="1205" spans="7:8" ht="14.25" customHeight="1" x14ac:dyDescent="0.4">
      <c r="G1205" s="6"/>
      <c r="H1205" s="1"/>
    </row>
    <row r="1206" spans="7:8" ht="14.25" customHeight="1" x14ac:dyDescent="0.4">
      <c r="G1206" s="6"/>
      <c r="H1206" s="1"/>
    </row>
    <row r="1207" spans="7:8" ht="14.25" customHeight="1" x14ac:dyDescent="0.4">
      <c r="G1207" s="6"/>
      <c r="H1207" s="1"/>
    </row>
    <row r="1208" spans="7:8" ht="14.25" customHeight="1" x14ac:dyDescent="0.4">
      <c r="G1208" s="6"/>
      <c r="H1208" s="1"/>
    </row>
    <row r="1209" spans="7:8" ht="14.25" customHeight="1" x14ac:dyDescent="0.4">
      <c r="G1209" s="6"/>
      <c r="H1209" s="1"/>
    </row>
    <row r="1210" spans="7:8" ht="14.25" customHeight="1" x14ac:dyDescent="0.4">
      <c r="G1210" s="6"/>
      <c r="H1210" s="1"/>
    </row>
    <row r="1211" spans="7:8" ht="14.25" customHeight="1" x14ac:dyDescent="0.4">
      <c r="G1211" s="6"/>
      <c r="H1211" s="1"/>
    </row>
    <row r="1212" spans="7:8" ht="14.25" customHeight="1" x14ac:dyDescent="0.4">
      <c r="G1212" s="6"/>
      <c r="H1212" s="1"/>
    </row>
    <row r="1213" spans="7:8" ht="14.25" customHeight="1" x14ac:dyDescent="0.4">
      <c r="G1213" s="6"/>
      <c r="H1213" s="1"/>
    </row>
    <row r="1214" spans="7:8" ht="14.25" customHeight="1" x14ac:dyDescent="0.4">
      <c r="G1214" s="6"/>
      <c r="H1214" s="1"/>
    </row>
    <row r="1215" spans="7:8" ht="14.25" customHeight="1" x14ac:dyDescent="0.4">
      <c r="G1215" s="6"/>
      <c r="H1215" s="1"/>
    </row>
    <row r="1216" spans="7:8" ht="14.25" customHeight="1" x14ac:dyDescent="0.4">
      <c r="G1216" s="6"/>
      <c r="H1216" s="1"/>
    </row>
    <row r="1217" spans="7:8" ht="14.25" customHeight="1" x14ac:dyDescent="0.4">
      <c r="G1217" s="6"/>
      <c r="H1217" s="1"/>
    </row>
    <row r="1218" spans="7:8" ht="14.25" customHeight="1" x14ac:dyDescent="0.4">
      <c r="G1218" s="6"/>
      <c r="H1218" s="1"/>
    </row>
    <row r="1219" spans="7:8" ht="14.25" customHeight="1" x14ac:dyDescent="0.4">
      <c r="G1219" s="6"/>
      <c r="H1219" s="1"/>
    </row>
    <row r="1220" spans="7:8" ht="14.25" customHeight="1" x14ac:dyDescent="0.4">
      <c r="G1220" s="6"/>
      <c r="H1220" s="1"/>
    </row>
    <row r="1221" spans="7:8" ht="14.25" customHeight="1" x14ac:dyDescent="0.4">
      <c r="G1221" s="6"/>
      <c r="H1221" s="1"/>
    </row>
    <row r="1222" spans="7:8" ht="14.25" customHeight="1" x14ac:dyDescent="0.4">
      <c r="G1222" s="6"/>
      <c r="H1222" s="1"/>
    </row>
    <row r="1223" spans="7:8" ht="14.25" customHeight="1" x14ac:dyDescent="0.4">
      <c r="G1223" s="6"/>
      <c r="H1223" s="1"/>
    </row>
    <row r="1224" spans="7:8" ht="14.25" customHeight="1" x14ac:dyDescent="0.4">
      <c r="G1224" s="6"/>
      <c r="H1224" s="1"/>
    </row>
    <row r="1225" spans="7:8" ht="14.25" customHeight="1" x14ac:dyDescent="0.4">
      <c r="G1225" s="6"/>
      <c r="H1225" s="1"/>
    </row>
    <row r="1226" spans="7:8" ht="14.25" customHeight="1" x14ac:dyDescent="0.4">
      <c r="G1226" s="6"/>
      <c r="H1226" s="1"/>
    </row>
    <row r="1227" spans="7:8" ht="14.25" customHeight="1" x14ac:dyDescent="0.4">
      <c r="G1227" s="6"/>
      <c r="H1227" s="1"/>
    </row>
    <row r="1228" spans="7:8" ht="14.25" customHeight="1" x14ac:dyDescent="0.4">
      <c r="G1228" s="6"/>
      <c r="H1228" s="1"/>
    </row>
    <row r="1229" spans="7:8" ht="14.25" customHeight="1" x14ac:dyDescent="0.4">
      <c r="G1229" s="6"/>
      <c r="H1229" s="1"/>
    </row>
    <row r="1230" spans="7:8" ht="14.25" customHeight="1" x14ac:dyDescent="0.4">
      <c r="G1230" s="6"/>
      <c r="H1230" s="1"/>
    </row>
    <row r="1231" spans="7:8" ht="14.25" customHeight="1" x14ac:dyDescent="0.4">
      <c r="G1231" s="6"/>
      <c r="H1231" s="1"/>
    </row>
    <row r="1232" spans="7:8" ht="14.25" customHeight="1" x14ac:dyDescent="0.4">
      <c r="G1232" s="6"/>
      <c r="H1232" s="1"/>
    </row>
    <row r="1233" spans="7:8" ht="14.25" customHeight="1" x14ac:dyDescent="0.4">
      <c r="G1233" s="6"/>
      <c r="H1233" s="1"/>
    </row>
    <row r="1234" spans="7:8" ht="14.25" customHeight="1" x14ac:dyDescent="0.4">
      <c r="G1234" s="6"/>
      <c r="H1234" s="1"/>
    </row>
    <row r="1235" spans="7:8" ht="14.25" customHeight="1" x14ac:dyDescent="0.4">
      <c r="G1235" s="6"/>
      <c r="H1235" s="1"/>
    </row>
    <row r="1236" spans="7:8" ht="14.25" customHeight="1" x14ac:dyDescent="0.4">
      <c r="G1236" s="6"/>
      <c r="H1236" s="1"/>
    </row>
    <row r="1237" spans="7:8" ht="14.25" customHeight="1" x14ac:dyDescent="0.4">
      <c r="G1237" s="6"/>
      <c r="H1237" s="1"/>
    </row>
    <row r="1238" spans="7:8" ht="14.25" customHeight="1" x14ac:dyDescent="0.4">
      <c r="G1238" s="6"/>
      <c r="H1238" s="1"/>
    </row>
    <row r="1239" spans="7:8" ht="14.25" customHeight="1" x14ac:dyDescent="0.4">
      <c r="G1239" s="6"/>
      <c r="H1239" s="1"/>
    </row>
    <row r="1240" spans="7:8" ht="14.25" customHeight="1" x14ac:dyDescent="0.4">
      <c r="G1240" s="6"/>
      <c r="H1240" s="1"/>
    </row>
    <row r="1241" spans="7:8" ht="14.25" customHeight="1" x14ac:dyDescent="0.4">
      <c r="G1241" s="6"/>
      <c r="H1241" s="1"/>
    </row>
    <row r="1242" spans="7:8" ht="14.25" customHeight="1" x14ac:dyDescent="0.4">
      <c r="G1242" s="6"/>
      <c r="H1242" s="1"/>
    </row>
    <row r="1243" spans="7:8" ht="14.25" customHeight="1" x14ac:dyDescent="0.4">
      <c r="G1243" s="6"/>
      <c r="H1243" s="1"/>
    </row>
    <row r="1244" spans="7:8" ht="14.25" customHeight="1" x14ac:dyDescent="0.4">
      <c r="G1244" s="6"/>
      <c r="H1244" s="1"/>
    </row>
    <row r="1245" spans="7:8" ht="14.25" customHeight="1" x14ac:dyDescent="0.4">
      <c r="G1245" s="6"/>
      <c r="H1245" s="1"/>
    </row>
    <row r="1246" spans="7:8" ht="14.25" customHeight="1" x14ac:dyDescent="0.4">
      <c r="G1246" s="6"/>
      <c r="H1246" s="1"/>
    </row>
    <row r="1247" spans="7:8" ht="14.25" customHeight="1" x14ac:dyDescent="0.4">
      <c r="G1247" s="6"/>
      <c r="H1247" s="1"/>
    </row>
    <row r="1248" spans="7:8" ht="14.25" customHeight="1" x14ac:dyDescent="0.4">
      <c r="G1248" s="6"/>
      <c r="H1248" s="1"/>
    </row>
    <row r="1249" spans="7:8" ht="14.25" customHeight="1" x14ac:dyDescent="0.4">
      <c r="G1249" s="6"/>
      <c r="H1249" s="1"/>
    </row>
    <row r="1250" spans="7:8" ht="14.25" customHeight="1" x14ac:dyDescent="0.4">
      <c r="G1250" s="6"/>
      <c r="H1250" s="1"/>
    </row>
    <row r="1251" spans="7:8" ht="14.25" customHeight="1" x14ac:dyDescent="0.4">
      <c r="G1251" s="6"/>
      <c r="H1251" s="1"/>
    </row>
    <row r="1252" spans="7:8" ht="14.25" customHeight="1" x14ac:dyDescent="0.4">
      <c r="G1252" s="6"/>
      <c r="H1252" s="1"/>
    </row>
    <row r="1253" spans="7:8" ht="14.25" customHeight="1" x14ac:dyDescent="0.4">
      <c r="G1253" s="6"/>
      <c r="H1253" s="1"/>
    </row>
    <row r="1254" spans="7:8" ht="14.25" customHeight="1" x14ac:dyDescent="0.4">
      <c r="G1254" s="6"/>
      <c r="H1254" s="1"/>
    </row>
    <row r="1255" spans="7:8" ht="14.25" customHeight="1" x14ac:dyDescent="0.4">
      <c r="G1255" s="6"/>
      <c r="H1255" s="1"/>
    </row>
    <row r="1256" spans="7:8" ht="14.25" customHeight="1" x14ac:dyDescent="0.4">
      <c r="G1256" s="6"/>
      <c r="H1256" s="1"/>
    </row>
    <row r="1257" spans="7:8" ht="14.25" customHeight="1" x14ac:dyDescent="0.4">
      <c r="G1257" s="6"/>
      <c r="H1257" s="1"/>
    </row>
    <row r="1258" spans="7:8" ht="14.25" customHeight="1" x14ac:dyDescent="0.4">
      <c r="G1258" s="6"/>
      <c r="H1258" s="1"/>
    </row>
    <row r="1259" spans="7:8" ht="14.25" customHeight="1" x14ac:dyDescent="0.4">
      <c r="G1259" s="6"/>
      <c r="H1259" s="1"/>
    </row>
    <row r="1260" spans="7:8" ht="14.25" customHeight="1" x14ac:dyDescent="0.4">
      <c r="G1260" s="6"/>
      <c r="H1260" s="1"/>
    </row>
    <row r="1261" spans="7:8" ht="14.25" customHeight="1" x14ac:dyDescent="0.4">
      <c r="G1261" s="6"/>
      <c r="H1261" s="1"/>
    </row>
    <row r="1262" spans="7:8" ht="14.25" customHeight="1" x14ac:dyDescent="0.4">
      <c r="G1262" s="6"/>
      <c r="H1262" s="1"/>
    </row>
    <row r="1263" spans="7:8" ht="14.25" customHeight="1" x14ac:dyDescent="0.4">
      <c r="G1263" s="6"/>
      <c r="H1263" s="1"/>
    </row>
    <row r="1264" spans="7:8" ht="14.25" customHeight="1" x14ac:dyDescent="0.4">
      <c r="G1264" s="6"/>
      <c r="H1264" s="1"/>
    </row>
    <row r="1265" spans="7:8" ht="14.25" customHeight="1" x14ac:dyDescent="0.4">
      <c r="G1265" s="6"/>
      <c r="H1265" s="1"/>
    </row>
    <row r="1266" spans="7:8" ht="14.25" customHeight="1" x14ac:dyDescent="0.4">
      <c r="G1266" s="6"/>
      <c r="H1266" s="1"/>
    </row>
    <row r="1267" spans="7:8" ht="14.25" customHeight="1" x14ac:dyDescent="0.4">
      <c r="G1267" s="6"/>
      <c r="H1267" s="1"/>
    </row>
    <row r="1268" spans="7:8" ht="14.25" customHeight="1" x14ac:dyDescent="0.4">
      <c r="G1268" s="6"/>
      <c r="H1268" s="1"/>
    </row>
    <row r="1269" spans="7:8" ht="14.25" customHeight="1" x14ac:dyDescent="0.4">
      <c r="G1269" s="6"/>
      <c r="H1269" s="1"/>
    </row>
    <row r="1270" spans="7:8" ht="14.25" customHeight="1" x14ac:dyDescent="0.4">
      <c r="G1270" s="6"/>
      <c r="H1270" s="1"/>
    </row>
    <row r="1271" spans="7:8" ht="14.25" customHeight="1" x14ac:dyDescent="0.4">
      <c r="G1271" s="6"/>
      <c r="H1271" s="1"/>
    </row>
    <row r="1272" spans="7:8" ht="14.25" customHeight="1" x14ac:dyDescent="0.4">
      <c r="G1272" s="6"/>
      <c r="H1272" s="1"/>
    </row>
    <row r="1273" spans="7:8" ht="14.25" customHeight="1" x14ac:dyDescent="0.4">
      <c r="G1273" s="6"/>
      <c r="H1273" s="1"/>
    </row>
    <row r="1274" spans="7:8" ht="14.25" customHeight="1" x14ac:dyDescent="0.4">
      <c r="G1274" s="6"/>
      <c r="H1274" s="1"/>
    </row>
    <row r="1275" spans="7:8" ht="14.25" customHeight="1" x14ac:dyDescent="0.4">
      <c r="G1275" s="6"/>
      <c r="H1275" s="1"/>
    </row>
    <row r="1276" spans="7:8" ht="14.25" customHeight="1" x14ac:dyDescent="0.4">
      <c r="G1276" s="6"/>
      <c r="H1276" s="1"/>
    </row>
    <row r="1277" spans="7:8" ht="14.25" customHeight="1" x14ac:dyDescent="0.4">
      <c r="G1277" s="6"/>
      <c r="H1277" s="1"/>
    </row>
    <row r="1278" spans="7:8" ht="14.25" customHeight="1" x14ac:dyDescent="0.4">
      <c r="G1278" s="6"/>
      <c r="H1278" s="1"/>
    </row>
    <row r="1279" spans="7:8" ht="14.25" customHeight="1" x14ac:dyDescent="0.4">
      <c r="G1279" s="6"/>
      <c r="H1279" s="1"/>
    </row>
    <row r="1280" spans="7:8" ht="14.25" customHeight="1" x14ac:dyDescent="0.4">
      <c r="G1280" s="6"/>
      <c r="H1280" s="1"/>
    </row>
    <row r="1281" spans="7:8" ht="14.25" customHeight="1" x14ac:dyDescent="0.4">
      <c r="G1281" s="6"/>
      <c r="H1281" s="1"/>
    </row>
    <row r="1282" spans="7:8" ht="14.25" customHeight="1" x14ac:dyDescent="0.4">
      <c r="G1282" s="6"/>
      <c r="H1282" s="1"/>
    </row>
    <row r="1283" spans="7:8" ht="14.25" customHeight="1" x14ac:dyDescent="0.4">
      <c r="G1283" s="6"/>
      <c r="H1283" s="1"/>
    </row>
    <row r="1284" spans="7:8" ht="14.25" customHeight="1" x14ac:dyDescent="0.4">
      <c r="G1284" s="6"/>
      <c r="H1284" s="1"/>
    </row>
    <row r="1285" spans="7:8" ht="14.25" customHeight="1" x14ac:dyDescent="0.4">
      <c r="G1285" s="6"/>
      <c r="H1285" s="1"/>
    </row>
    <row r="1286" spans="7:8" ht="14.25" customHeight="1" x14ac:dyDescent="0.4">
      <c r="G1286" s="6"/>
      <c r="H1286" s="1"/>
    </row>
    <row r="1287" spans="7:8" ht="14.25" customHeight="1" x14ac:dyDescent="0.4">
      <c r="G1287" s="6"/>
      <c r="H1287" s="1"/>
    </row>
    <row r="1288" spans="7:8" ht="14.25" customHeight="1" x14ac:dyDescent="0.4">
      <c r="G1288" s="6"/>
      <c r="H1288" s="1"/>
    </row>
    <row r="1289" spans="7:8" ht="14.25" customHeight="1" x14ac:dyDescent="0.4">
      <c r="G1289" s="6"/>
      <c r="H1289" s="1"/>
    </row>
    <row r="1290" spans="7:8" ht="14.25" customHeight="1" x14ac:dyDescent="0.4">
      <c r="G1290" s="6"/>
      <c r="H1290" s="1"/>
    </row>
    <row r="1291" spans="7:8" ht="14.25" customHeight="1" x14ac:dyDescent="0.4">
      <c r="G1291" s="6"/>
      <c r="H1291" s="1"/>
    </row>
    <row r="1292" spans="7:8" ht="14.25" customHeight="1" x14ac:dyDescent="0.4">
      <c r="G1292" s="6"/>
      <c r="H1292" s="1"/>
    </row>
    <row r="1293" spans="7:8" ht="14.25" customHeight="1" x14ac:dyDescent="0.4">
      <c r="G1293" s="6"/>
      <c r="H1293" s="1"/>
    </row>
    <row r="1294" spans="7:8" ht="14.25" customHeight="1" x14ac:dyDescent="0.4">
      <c r="G1294" s="6"/>
      <c r="H1294" s="1"/>
    </row>
    <row r="1295" spans="7:8" ht="14.25" customHeight="1" x14ac:dyDescent="0.4">
      <c r="G1295" s="6"/>
      <c r="H1295" s="1"/>
    </row>
    <row r="1296" spans="7:8" ht="14.25" customHeight="1" x14ac:dyDescent="0.4">
      <c r="G1296" s="6"/>
      <c r="H1296" s="1"/>
    </row>
    <row r="1297" spans="7:8" ht="14.25" customHeight="1" x14ac:dyDescent="0.4">
      <c r="G1297" s="6"/>
      <c r="H1297" s="1"/>
    </row>
    <row r="1298" spans="7:8" ht="14.25" customHeight="1" x14ac:dyDescent="0.4">
      <c r="G1298" s="6"/>
      <c r="H1298" s="1"/>
    </row>
    <row r="1299" spans="7:8" ht="14.25" customHeight="1" x14ac:dyDescent="0.4">
      <c r="G1299" s="6"/>
      <c r="H1299" s="1"/>
    </row>
    <row r="1300" spans="7:8" ht="14.25" customHeight="1" x14ac:dyDescent="0.4">
      <c r="G1300" s="6"/>
      <c r="H1300" s="1"/>
    </row>
    <row r="1301" spans="7:8" ht="14.25" customHeight="1" x14ac:dyDescent="0.4">
      <c r="G1301" s="6"/>
      <c r="H1301" s="1"/>
    </row>
    <row r="1302" spans="7:8" ht="14.25" customHeight="1" x14ac:dyDescent="0.4">
      <c r="G1302" s="6"/>
      <c r="H1302" s="1"/>
    </row>
    <row r="1303" spans="7:8" ht="14.25" customHeight="1" x14ac:dyDescent="0.4">
      <c r="G1303" s="6"/>
      <c r="H1303" s="1"/>
    </row>
    <row r="1304" spans="7:8" ht="14.25" customHeight="1" x14ac:dyDescent="0.4">
      <c r="G1304" s="6"/>
      <c r="H1304" s="1"/>
    </row>
    <row r="1305" spans="7:8" ht="14.25" customHeight="1" x14ac:dyDescent="0.4">
      <c r="G1305" s="6"/>
      <c r="H1305" s="1"/>
    </row>
    <row r="1306" spans="7:8" ht="14.25" customHeight="1" x14ac:dyDescent="0.4">
      <c r="G1306" s="6"/>
      <c r="H1306" s="1"/>
    </row>
    <row r="1307" spans="7:8" ht="14.25" customHeight="1" x14ac:dyDescent="0.4">
      <c r="G1307" s="6"/>
      <c r="H1307" s="1"/>
    </row>
    <row r="1308" spans="7:8" ht="14.25" customHeight="1" x14ac:dyDescent="0.4">
      <c r="G1308" s="6"/>
      <c r="H1308" s="1"/>
    </row>
    <row r="1309" spans="7:8" ht="14.25" customHeight="1" x14ac:dyDescent="0.4">
      <c r="G1309" s="6"/>
      <c r="H1309" s="1"/>
    </row>
    <row r="1310" spans="7:8" ht="14.25" customHeight="1" x14ac:dyDescent="0.4">
      <c r="G1310" s="6"/>
      <c r="H1310" s="1"/>
    </row>
    <row r="1311" spans="7:8" ht="14.25" customHeight="1" x14ac:dyDescent="0.4">
      <c r="G1311" s="6"/>
      <c r="H1311" s="1"/>
    </row>
    <row r="1312" spans="7:8" ht="14.25" customHeight="1" x14ac:dyDescent="0.4">
      <c r="G1312" s="6"/>
      <c r="H1312" s="1"/>
    </row>
    <row r="1313" spans="7:8" ht="14.25" customHeight="1" x14ac:dyDescent="0.4">
      <c r="G1313" s="6"/>
      <c r="H1313" s="1"/>
    </row>
    <row r="1314" spans="7:8" ht="14.25" customHeight="1" x14ac:dyDescent="0.4">
      <c r="G1314" s="6"/>
      <c r="H1314" s="1"/>
    </row>
    <row r="1315" spans="7:8" ht="14.25" customHeight="1" x14ac:dyDescent="0.4">
      <c r="G1315" s="6"/>
      <c r="H1315" s="1"/>
    </row>
    <row r="1316" spans="7:8" ht="14.25" customHeight="1" x14ac:dyDescent="0.4">
      <c r="G1316" s="6"/>
      <c r="H1316" s="1"/>
    </row>
    <row r="1317" spans="7:8" ht="14.25" customHeight="1" x14ac:dyDescent="0.4">
      <c r="G1317" s="6"/>
      <c r="H1317" s="1"/>
    </row>
    <row r="1318" spans="7:8" ht="14.25" customHeight="1" x14ac:dyDescent="0.4">
      <c r="G1318" s="6"/>
      <c r="H1318" s="1"/>
    </row>
    <row r="1319" spans="7:8" ht="14.25" customHeight="1" x14ac:dyDescent="0.4">
      <c r="G1319" s="6"/>
      <c r="H1319" s="1"/>
    </row>
    <row r="1320" spans="7:8" ht="14.25" customHeight="1" x14ac:dyDescent="0.4">
      <c r="G1320" s="6"/>
      <c r="H1320" s="1"/>
    </row>
    <row r="1321" spans="7:8" ht="14.25" customHeight="1" x14ac:dyDescent="0.4">
      <c r="G1321" s="6"/>
      <c r="H1321" s="1"/>
    </row>
    <row r="1322" spans="7:8" ht="14.25" customHeight="1" x14ac:dyDescent="0.4">
      <c r="G1322" s="6"/>
      <c r="H1322" s="1"/>
    </row>
    <row r="1323" spans="7:8" ht="14.25" customHeight="1" x14ac:dyDescent="0.4">
      <c r="G1323" s="6"/>
      <c r="H1323" s="1"/>
    </row>
    <row r="1324" spans="7:8" ht="14.25" customHeight="1" x14ac:dyDescent="0.4">
      <c r="G1324" s="6"/>
      <c r="H1324" s="1"/>
    </row>
    <row r="1325" spans="7:8" ht="14.25" customHeight="1" x14ac:dyDescent="0.4">
      <c r="G1325" s="6"/>
      <c r="H1325" s="1"/>
    </row>
    <row r="1326" spans="7:8" ht="14.25" customHeight="1" x14ac:dyDescent="0.4">
      <c r="G1326" s="6"/>
      <c r="H1326" s="1"/>
    </row>
    <row r="1327" spans="7:8" ht="14.25" customHeight="1" x14ac:dyDescent="0.4">
      <c r="G1327" s="6"/>
      <c r="H1327" s="1"/>
    </row>
    <row r="1328" spans="7:8" ht="14.25" customHeight="1" x14ac:dyDescent="0.4">
      <c r="G1328" s="6"/>
      <c r="H1328" s="1"/>
    </row>
    <row r="1329" spans="7:8" ht="14.25" customHeight="1" x14ac:dyDescent="0.4">
      <c r="G1329" s="6"/>
      <c r="H1329" s="1"/>
    </row>
    <row r="1330" spans="7:8" ht="14.25" customHeight="1" x14ac:dyDescent="0.4">
      <c r="G1330" s="6"/>
      <c r="H1330" s="1"/>
    </row>
    <row r="1331" spans="7:8" ht="14.25" customHeight="1" x14ac:dyDescent="0.4">
      <c r="G1331" s="6"/>
      <c r="H1331" s="1"/>
    </row>
    <row r="1332" spans="7:8" ht="14.25" customHeight="1" x14ac:dyDescent="0.4">
      <c r="G1332" s="6"/>
      <c r="H1332" s="1"/>
    </row>
    <row r="1333" spans="7:8" ht="14.25" customHeight="1" x14ac:dyDescent="0.4">
      <c r="G1333" s="6"/>
      <c r="H1333" s="1"/>
    </row>
    <row r="1334" spans="7:8" ht="14.25" customHeight="1" x14ac:dyDescent="0.4">
      <c r="G1334" s="6"/>
      <c r="H1334" s="1"/>
    </row>
    <row r="1335" spans="7:8" ht="14.25" customHeight="1" x14ac:dyDescent="0.4">
      <c r="G1335" s="6"/>
      <c r="H1335" s="1"/>
    </row>
    <row r="1336" spans="7:8" ht="14.25" customHeight="1" x14ac:dyDescent="0.4">
      <c r="G1336" s="6"/>
      <c r="H1336" s="1"/>
    </row>
    <row r="1337" spans="7:8" ht="14.25" customHeight="1" x14ac:dyDescent="0.4">
      <c r="G1337" s="6"/>
      <c r="H1337" s="1"/>
    </row>
    <row r="1338" spans="7:8" ht="14.25" customHeight="1" x14ac:dyDescent="0.4">
      <c r="G1338" s="6"/>
      <c r="H1338" s="1"/>
    </row>
    <row r="1339" spans="7:8" ht="14.25" customHeight="1" x14ac:dyDescent="0.4">
      <c r="G1339" s="6"/>
      <c r="H1339" s="1"/>
    </row>
    <row r="1340" spans="7:8" ht="14.25" customHeight="1" x14ac:dyDescent="0.4">
      <c r="G1340" s="6"/>
      <c r="H1340" s="1"/>
    </row>
    <row r="1341" spans="7:8" ht="14.25" customHeight="1" x14ac:dyDescent="0.4">
      <c r="G1341" s="6"/>
      <c r="H1341" s="1"/>
    </row>
    <row r="1342" spans="7:8" ht="14.25" customHeight="1" x14ac:dyDescent="0.4">
      <c r="G1342" s="6"/>
      <c r="H1342" s="1"/>
    </row>
    <row r="1343" spans="7:8" ht="14.25" customHeight="1" x14ac:dyDescent="0.4">
      <c r="G1343" s="6"/>
      <c r="H1343" s="1"/>
    </row>
    <row r="1344" spans="7:8" ht="14.25" customHeight="1" x14ac:dyDescent="0.4">
      <c r="G1344" s="6"/>
      <c r="H1344" s="1"/>
    </row>
    <row r="1345" spans="7:8" ht="14.25" customHeight="1" x14ac:dyDescent="0.4">
      <c r="G1345" s="6"/>
      <c r="H1345" s="1"/>
    </row>
    <row r="1346" spans="7:8" ht="14.25" customHeight="1" x14ac:dyDescent="0.4">
      <c r="G1346" s="6"/>
      <c r="H1346" s="1"/>
    </row>
    <row r="1347" spans="7:8" ht="14.25" customHeight="1" x14ac:dyDescent="0.4">
      <c r="G1347" s="6"/>
      <c r="H1347" s="1"/>
    </row>
    <row r="1348" spans="7:8" ht="14.25" customHeight="1" x14ac:dyDescent="0.4">
      <c r="G1348" s="6"/>
      <c r="H1348" s="1"/>
    </row>
    <row r="1349" spans="7:8" ht="14.25" customHeight="1" x14ac:dyDescent="0.4">
      <c r="G1349" s="6"/>
      <c r="H1349" s="1"/>
    </row>
    <row r="1350" spans="7:8" ht="14.25" customHeight="1" x14ac:dyDescent="0.4">
      <c r="G1350" s="6"/>
      <c r="H1350" s="1"/>
    </row>
    <row r="1351" spans="7:8" ht="14.25" customHeight="1" x14ac:dyDescent="0.4">
      <c r="G1351" s="6"/>
      <c r="H1351" s="1"/>
    </row>
    <row r="1352" spans="7:8" ht="14.25" customHeight="1" x14ac:dyDescent="0.4">
      <c r="G1352" s="6"/>
      <c r="H1352" s="1"/>
    </row>
    <row r="1353" spans="7:8" ht="14.25" customHeight="1" x14ac:dyDescent="0.4">
      <c r="G1353" s="6"/>
      <c r="H1353" s="1"/>
    </row>
    <row r="1354" spans="7:8" ht="14.25" customHeight="1" x14ac:dyDescent="0.4">
      <c r="G1354" s="6"/>
      <c r="H1354" s="1"/>
    </row>
    <row r="1355" spans="7:8" ht="14.25" customHeight="1" x14ac:dyDescent="0.4">
      <c r="G1355" s="6"/>
      <c r="H1355" s="1"/>
    </row>
    <row r="1356" spans="7:8" ht="14.25" customHeight="1" x14ac:dyDescent="0.4">
      <c r="G1356" s="6"/>
      <c r="H1356" s="1"/>
    </row>
    <row r="1357" spans="7:8" ht="14.25" customHeight="1" x14ac:dyDescent="0.4">
      <c r="G1357" s="6"/>
      <c r="H1357" s="1"/>
    </row>
    <row r="1358" spans="7:8" ht="14.25" customHeight="1" x14ac:dyDescent="0.4">
      <c r="G1358" s="6"/>
      <c r="H1358" s="1"/>
    </row>
    <row r="1359" spans="7:8" ht="14.25" customHeight="1" x14ac:dyDescent="0.4">
      <c r="G1359" s="6"/>
      <c r="H1359" s="1"/>
    </row>
    <row r="1360" spans="7:8" ht="14.25" customHeight="1" x14ac:dyDescent="0.4">
      <c r="G1360" s="6"/>
      <c r="H1360" s="1"/>
    </row>
    <row r="1361" spans="7:8" ht="14.25" customHeight="1" x14ac:dyDescent="0.4">
      <c r="G1361" s="6"/>
      <c r="H1361" s="1"/>
    </row>
    <row r="1362" spans="7:8" ht="14.25" customHeight="1" x14ac:dyDescent="0.4">
      <c r="G1362" s="6"/>
      <c r="H1362" s="1"/>
    </row>
    <row r="1363" spans="7:8" ht="14.25" customHeight="1" x14ac:dyDescent="0.4">
      <c r="G1363" s="6"/>
      <c r="H1363" s="1"/>
    </row>
    <row r="1364" spans="7:8" ht="14.25" customHeight="1" x14ac:dyDescent="0.4">
      <c r="G1364" s="6"/>
      <c r="H1364" s="1"/>
    </row>
    <row r="1365" spans="7:8" ht="14.25" customHeight="1" x14ac:dyDescent="0.4">
      <c r="G1365" s="6"/>
      <c r="H1365" s="1"/>
    </row>
    <row r="1366" spans="7:8" ht="14.25" customHeight="1" x14ac:dyDescent="0.4">
      <c r="G1366" s="6"/>
      <c r="H1366" s="1"/>
    </row>
    <row r="1367" spans="7:8" ht="14.25" customHeight="1" x14ac:dyDescent="0.4">
      <c r="G1367" s="6"/>
      <c r="H1367" s="1"/>
    </row>
    <row r="1368" spans="7:8" ht="14.25" customHeight="1" x14ac:dyDescent="0.4">
      <c r="G1368" s="6"/>
      <c r="H1368" s="1"/>
    </row>
    <row r="1369" spans="7:8" ht="14.25" customHeight="1" x14ac:dyDescent="0.4">
      <c r="G1369" s="6"/>
      <c r="H1369" s="1"/>
    </row>
    <row r="1370" spans="7:8" ht="14.25" customHeight="1" x14ac:dyDescent="0.4">
      <c r="G1370" s="6"/>
      <c r="H1370" s="1"/>
    </row>
    <row r="1371" spans="7:8" ht="14.25" customHeight="1" x14ac:dyDescent="0.4">
      <c r="G1371" s="6"/>
      <c r="H1371" s="1"/>
    </row>
    <row r="1372" spans="7:8" ht="14.25" customHeight="1" x14ac:dyDescent="0.4">
      <c r="G1372" s="6"/>
      <c r="H1372" s="1"/>
    </row>
    <row r="1373" spans="7:8" ht="14.25" customHeight="1" x14ac:dyDescent="0.4">
      <c r="G1373" s="6"/>
      <c r="H1373" s="1"/>
    </row>
    <row r="1374" spans="7:8" ht="14.25" customHeight="1" x14ac:dyDescent="0.4">
      <c r="G1374" s="6"/>
      <c r="H1374" s="1"/>
    </row>
    <row r="1375" spans="7:8" ht="14.25" customHeight="1" x14ac:dyDescent="0.4">
      <c r="G1375" s="6"/>
      <c r="H1375" s="1"/>
    </row>
    <row r="1376" spans="7:8" ht="14.25" customHeight="1" x14ac:dyDescent="0.4">
      <c r="G1376" s="6"/>
      <c r="H1376" s="1"/>
    </row>
    <row r="1377" spans="7:8" ht="14.25" customHeight="1" x14ac:dyDescent="0.4">
      <c r="G1377" s="6"/>
      <c r="H1377" s="1"/>
    </row>
    <row r="1378" spans="7:8" ht="14.25" customHeight="1" x14ac:dyDescent="0.4">
      <c r="G1378" s="6"/>
      <c r="H1378" s="1"/>
    </row>
    <row r="1379" spans="7:8" ht="14.25" customHeight="1" x14ac:dyDescent="0.4">
      <c r="G1379" s="6"/>
      <c r="H1379" s="1"/>
    </row>
    <row r="1380" spans="7:8" ht="14.25" customHeight="1" x14ac:dyDescent="0.4">
      <c r="G1380" s="6"/>
      <c r="H1380" s="1"/>
    </row>
    <row r="1381" spans="7:8" ht="14.25" customHeight="1" x14ac:dyDescent="0.4">
      <c r="G1381" s="6"/>
      <c r="H1381" s="1"/>
    </row>
    <row r="1382" spans="7:8" ht="14.25" customHeight="1" x14ac:dyDescent="0.4">
      <c r="G1382" s="6"/>
      <c r="H1382" s="1"/>
    </row>
    <row r="1383" spans="7:8" ht="14.25" customHeight="1" x14ac:dyDescent="0.4">
      <c r="G1383" s="6"/>
      <c r="H1383" s="1"/>
    </row>
    <row r="1384" spans="7:8" ht="14.25" customHeight="1" x14ac:dyDescent="0.4">
      <c r="G1384" s="6"/>
      <c r="H1384" s="1"/>
    </row>
    <row r="1385" spans="7:8" ht="14.25" customHeight="1" x14ac:dyDescent="0.4">
      <c r="G1385" s="6"/>
      <c r="H1385" s="1"/>
    </row>
    <row r="1386" spans="7:8" ht="14.25" customHeight="1" x14ac:dyDescent="0.4">
      <c r="G1386" s="6"/>
      <c r="H1386" s="1"/>
    </row>
    <row r="1387" spans="7:8" ht="14.25" customHeight="1" x14ac:dyDescent="0.4">
      <c r="G1387" s="6"/>
      <c r="H1387" s="1"/>
    </row>
    <row r="1388" spans="7:8" ht="14.25" customHeight="1" x14ac:dyDescent="0.4">
      <c r="G1388" s="6"/>
      <c r="H1388" s="1"/>
    </row>
    <row r="1389" spans="7:8" ht="14.25" customHeight="1" x14ac:dyDescent="0.4">
      <c r="G1389" s="6"/>
      <c r="H1389" s="1"/>
    </row>
    <row r="1390" spans="7:8" ht="14.25" customHeight="1" x14ac:dyDescent="0.4">
      <c r="G1390" s="6"/>
      <c r="H1390" s="1"/>
    </row>
    <row r="1391" spans="7:8" ht="14.25" customHeight="1" x14ac:dyDescent="0.4">
      <c r="G1391" s="6"/>
      <c r="H1391" s="1"/>
    </row>
    <row r="1392" spans="7:8" ht="14.25" customHeight="1" x14ac:dyDescent="0.4">
      <c r="G1392" s="6"/>
      <c r="H1392" s="1"/>
    </row>
    <row r="1393" spans="7:8" ht="14.25" customHeight="1" x14ac:dyDescent="0.4">
      <c r="G1393" s="6"/>
      <c r="H1393" s="1"/>
    </row>
    <row r="1394" spans="7:8" ht="14.25" customHeight="1" x14ac:dyDescent="0.4">
      <c r="G1394" s="6"/>
      <c r="H1394" s="1"/>
    </row>
    <row r="1395" spans="7:8" ht="14.25" customHeight="1" x14ac:dyDescent="0.4">
      <c r="G1395" s="6"/>
      <c r="H1395" s="1"/>
    </row>
    <row r="1396" spans="7:8" ht="14.25" customHeight="1" x14ac:dyDescent="0.4">
      <c r="G1396" s="6"/>
      <c r="H1396" s="1"/>
    </row>
    <row r="1397" spans="7:8" ht="14.25" customHeight="1" x14ac:dyDescent="0.4">
      <c r="G1397" s="6"/>
      <c r="H1397" s="1"/>
    </row>
    <row r="1398" spans="7:8" ht="14.25" customHeight="1" x14ac:dyDescent="0.4">
      <c r="G1398" s="6"/>
      <c r="H1398" s="1"/>
    </row>
    <row r="1399" spans="7:8" ht="14.25" customHeight="1" x14ac:dyDescent="0.4">
      <c r="G1399" s="6"/>
      <c r="H1399" s="1"/>
    </row>
    <row r="1400" spans="7:8" ht="14.25" customHeight="1" x14ac:dyDescent="0.4">
      <c r="G1400" s="6"/>
      <c r="H1400" s="1"/>
    </row>
    <row r="1401" spans="7:8" ht="14.25" customHeight="1" x14ac:dyDescent="0.4">
      <c r="G1401" s="6"/>
      <c r="H1401" s="1"/>
    </row>
    <row r="1402" spans="7:8" ht="14.25" customHeight="1" x14ac:dyDescent="0.4">
      <c r="G1402" s="6"/>
      <c r="H1402" s="1"/>
    </row>
    <row r="1403" spans="7:8" ht="14.25" customHeight="1" x14ac:dyDescent="0.4">
      <c r="G1403" s="6"/>
      <c r="H1403" s="1"/>
    </row>
    <row r="1404" spans="7:8" ht="14.25" customHeight="1" x14ac:dyDescent="0.4">
      <c r="G1404" s="6"/>
      <c r="H1404" s="1"/>
    </row>
    <row r="1405" spans="7:8" ht="14.25" customHeight="1" x14ac:dyDescent="0.4">
      <c r="G1405" s="6"/>
      <c r="H1405" s="1"/>
    </row>
    <row r="1406" spans="7:8" ht="14.25" customHeight="1" x14ac:dyDescent="0.4">
      <c r="G1406" s="6"/>
      <c r="H1406" s="1"/>
    </row>
    <row r="1407" spans="7:8" ht="14.25" customHeight="1" x14ac:dyDescent="0.4">
      <c r="G1407" s="6"/>
      <c r="H1407" s="1"/>
    </row>
    <row r="1408" spans="7:8" ht="14.25" customHeight="1" x14ac:dyDescent="0.4">
      <c r="G1408" s="6"/>
      <c r="H1408" s="1"/>
    </row>
    <row r="1409" spans="7:8" ht="14.25" customHeight="1" x14ac:dyDescent="0.4">
      <c r="G1409" s="6"/>
      <c r="H1409" s="1"/>
    </row>
    <row r="1410" spans="7:8" ht="14.25" customHeight="1" x14ac:dyDescent="0.4">
      <c r="G1410" s="6"/>
      <c r="H1410" s="1"/>
    </row>
    <row r="1411" spans="7:8" ht="14.25" customHeight="1" x14ac:dyDescent="0.4">
      <c r="G1411" s="6"/>
      <c r="H1411" s="1"/>
    </row>
    <row r="1412" spans="7:8" ht="14.25" customHeight="1" x14ac:dyDescent="0.4">
      <c r="G1412" s="6"/>
      <c r="H1412" s="1"/>
    </row>
    <row r="1413" spans="7:8" ht="14.25" customHeight="1" x14ac:dyDescent="0.4">
      <c r="G1413" s="6"/>
      <c r="H1413" s="1"/>
    </row>
    <row r="1414" spans="7:8" ht="14.25" customHeight="1" x14ac:dyDescent="0.4">
      <c r="G1414" s="6"/>
      <c r="H1414" s="1"/>
    </row>
    <row r="1415" spans="7:8" ht="14.25" customHeight="1" x14ac:dyDescent="0.4">
      <c r="G1415" s="6"/>
      <c r="H1415" s="1"/>
    </row>
    <row r="1416" spans="7:8" ht="14.25" customHeight="1" x14ac:dyDescent="0.4">
      <c r="G1416" s="6"/>
      <c r="H1416" s="1"/>
    </row>
    <row r="1417" spans="7:8" ht="14.25" customHeight="1" x14ac:dyDescent="0.4">
      <c r="G1417" s="6"/>
      <c r="H1417" s="1"/>
    </row>
    <row r="1418" spans="7:8" ht="14.25" customHeight="1" x14ac:dyDescent="0.4">
      <c r="G1418" s="6"/>
      <c r="H1418" s="1"/>
    </row>
    <row r="1419" spans="7:8" ht="14.25" customHeight="1" x14ac:dyDescent="0.4">
      <c r="G1419" s="6"/>
      <c r="H1419" s="1"/>
    </row>
    <row r="1420" spans="7:8" ht="14.25" customHeight="1" x14ac:dyDescent="0.4">
      <c r="G1420" s="6"/>
      <c r="H1420" s="1"/>
    </row>
    <row r="1421" spans="7:8" ht="14.25" customHeight="1" x14ac:dyDescent="0.4">
      <c r="G1421" s="6"/>
      <c r="H1421" s="1"/>
    </row>
    <row r="1422" spans="7:8" ht="14.25" customHeight="1" x14ac:dyDescent="0.4">
      <c r="G1422" s="6"/>
      <c r="H1422" s="1"/>
    </row>
    <row r="1423" spans="7:8" ht="14.25" customHeight="1" x14ac:dyDescent="0.4">
      <c r="G1423" s="6"/>
      <c r="H1423" s="1"/>
    </row>
    <row r="1424" spans="7:8" ht="14.25" customHeight="1" x14ac:dyDescent="0.4">
      <c r="G1424" s="6"/>
      <c r="H1424" s="1"/>
    </row>
    <row r="1425" spans="7:8" ht="14.25" customHeight="1" x14ac:dyDescent="0.4">
      <c r="G1425" s="6"/>
      <c r="H1425" s="1"/>
    </row>
    <row r="1426" spans="7:8" ht="14.25" customHeight="1" x14ac:dyDescent="0.4">
      <c r="G1426" s="6"/>
      <c r="H1426" s="1"/>
    </row>
    <row r="1427" spans="7:8" ht="14.25" customHeight="1" x14ac:dyDescent="0.4">
      <c r="G1427" s="6"/>
      <c r="H1427" s="1"/>
    </row>
    <row r="1428" spans="7:8" ht="14.25" customHeight="1" x14ac:dyDescent="0.4">
      <c r="G1428" s="6"/>
      <c r="H1428" s="1"/>
    </row>
    <row r="1429" spans="7:8" ht="14.25" customHeight="1" x14ac:dyDescent="0.4">
      <c r="G1429" s="6"/>
      <c r="H1429" s="1"/>
    </row>
    <row r="1430" spans="7:8" ht="14.25" customHeight="1" x14ac:dyDescent="0.4">
      <c r="G1430" s="6"/>
      <c r="H1430" s="1"/>
    </row>
    <row r="1431" spans="7:8" ht="14.25" customHeight="1" x14ac:dyDescent="0.4">
      <c r="G1431" s="6"/>
      <c r="H1431" s="1"/>
    </row>
    <row r="1432" spans="7:8" ht="14.25" customHeight="1" x14ac:dyDescent="0.4">
      <c r="G1432" s="6"/>
      <c r="H1432" s="1"/>
    </row>
    <row r="1433" spans="7:8" ht="14.25" customHeight="1" x14ac:dyDescent="0.4">
      <c r="G1433" s="6"/>
      <c r="H1433" s="1"/>
    </row>
    <row r="1434" spans="7:8" ht="14.25" customHeight="1" x14ac:dyDescent="0.4">
      <c r="G1434" s="6"/>
      <c r="H1434" s="1"/>
    </row>
    <row r="1435" spans="7:8" ht="14.25" customHeight="1" x14ac:dyDescent="0.4">
      <c r="G1435" s="6"/>
      <c r="H1435" s="1"/>
    </row>
    <row r="1436" spans="7:8" ht="14.25" customHeight="1" x14ac:dyDescent="0.4">
      <c r="G1436" s="6"/>
      <c r="H1436" s="1"/>
    </row>
    <row r="1437" spans="7:8" ht="14.25" customHeight="1" x14ac:dyDescent="0.4">
      <c r="G1437" s="6"/>
      <c r="H1437" s="1"/>
    </row>
    <row r="1438" spans="7:8" ht="14.25" customHeight="1" x14ac:dyDescent="0.4">
      <c r="G1438" s="6"/>
      <c r="H1438" s="1"/>
    </row>
    <row r="1439" spans="7:8" ht="14.25" customHeight="1" x14ac:dyDescent="0.4">
      <c r="G1439" s="6"/>
      <c r="H1439" s="1"/>
    </row>
    <row r="1440" spans="7:8" ht="14.25" customHeight="1" x14ac:dyDescent="0.4">
      <c r="G1440" s="6"/>
      <c r="H1440" s="1"/>
    </row>
    <row r="1441" spans="7:8" ht="14.25" customHeight="1" x14ac:dyDescent="0.4">
      <c r="G1441" s="6"/>
      <c r="H1441" s="1"/>
    </row>
    <row r="1442" spans="7:8" ht="14.25" customHeight="1" x14ac:dyDescent="0.4">
      <c r="G1442" s="6"/>
      <c r="H1442" s="1"/>
    </row>
    <row r="1443" spans="7:8" ht="14.25" customHeight="1" x14ac:dyDescent="0.4">
      <c r="G1443" s="6"/>
      <c r="H1443" s="1"/>
    </row>
    <row r="1444" spans="7:8" ht="14.25" customHeight="1" x14ac:dyDescent="0.4">
      <c r="G1444" s="6"/>
      <c r="H1444" s="1"/>
    </row>
    <row r="1445" spans="7:8" ht="14.25" customHeight="1" x14ac:dyDescent="0.4">
      <c r="G1445" s="6"/>
      <c r="H1445" s="1"/>
    </row>
    <row r="1446" spans="7:8" ht="14.25" customHeight="1" x14ac:dyDescent="0.4">
      <c r="G1446" s="6"/>
      <c r="H1446" s="1"/>
    </row>
    <row r="1447" spans="7:8" ht="14.25" customHeight="1" x14ac:dyDescent="0.4">
      <c r="G1447" s="6"/>
      <c r="H1447" s="1"/>
    </row>
    <row r="1448" spans="7:8" ht="14.25" customHeight="1" x14ac:dyDescent="0.4">
      <c r="G1448" s="6"/>
      <c r="H1448" s="1"/>
    </row>
    <row r="1449" spans="7:8" ht="14.25" customHeight="1" x14ac:dyDescent="0.4">
      <c r="G1449" s="6"/>
      <c r="H1449" s="1"/>
    </row>
    <row r="1450" spans="7:8" ht="14.25" customHeight="1" x14ac:dyDescent="0.4">
      <c r="G1450" s="6"/>
      <c r="H1450" s="1"/>
    </row>
    <row r="1451" spans="7:8" ht="14.25" customHeight="1" x14ac:dyDescent="0.4">
      <c r="G1451" s="6"/>
      <c r="H1451" s="1"/>
    </row>
    <row r="1452" spans="7:8" ht="14.25" customHeight="1" x14ac:dyDescent="0.4">
      <c r="G1452" s="6"/>
      <c r="H1452" s="1"/>
    </row>
    <row r="1453" spans="7:8" ht="14.25" customHeight="1" x14ac:dyDescent="0.4">
      <c r="G1453" s="6"/>
      <c r="H1453" s="1"/>
    </row>
    <row r="1454" spans="7:8" ht="14.25" customHeight="1" x14ac:dyDescent="0.4">
      <c r="G1454" s="6"/>
      <c r="H1454" s="1"/>
    </row>
    <row r="1455" spans="7:8" ht="14.25" customHeight="1" x14ac:dyDescent="0.4">
      <c r="G1455" s="6"/>
      <c r="H1455" s="1"/>
    </row>
    <row r="1456" spans="7:8" ht="14.25" customHeight="1" x14ac:dyDescent="0.4">
      <c r="G1456" s="6"/>
      <c r="H1456" s="1"/>
    </row>
    <row r="1457" spans="7:8" ht="14.25" customHeight="1" x14ac:dyDescent="0.4">
      <c r="G1457" s="6"/>
      <c r="H1457" s="1"/>
    </row>
    <row r="1458" spans="7:8" ht="14.25" customHeight="1" x14ac:dyDescent="0.4">
      <c r="G1458" s="6"/>
      <c r="H1458" s="1"/>
    </row>
    <row r="1459" spans="7:8" ht="14.25" customHeight="1" x14ac:dyDescent="0.4">
      <c r="G1459" s="6"/>
      <c r="H1459" s="1"/>
    </row>
    <row r="1460" spans="7:8" ht="14.25" customHeight="1" x14ac:dyDescent="0.4">
      <c r="G1460" s="6"/>
      <c r="H1460" s="1"/>
    </row>
    <row r="1461" spans="7:8" ht="14.25" customHeight="1" x14ac:dyDescent="0.4">
      <c r="G1461" s="6"/>
      <c r="H1461" s="1"/>
    </row>
    <row r="1462" spans="7:8" ht="14.25" customHeight="1" x14ac:dyDescent="0.4">
      <c r="G1462" s="6"/>
      <c r="H1462" s="1"/>
    </row>
    <row r="1463" spans="7:8" ht="14.25" customHeight="1" x14ac:dyDescent="0.4">
      <c r="G1463" s="6"/>
      <c r="H1463" s="1"/>
    </row>
    <row r="1464" spans="7:8" ht="14.25" customHeight="1" x14ac:dyDescent="0.4">
      <c r="G1464" s="6"/>
      <c r="H1464" s="1"/>
    </row>
    <row r="1465" spans="7:8" ht="14.25" customHeight="1" x14ac:dyDescent="0.4">
      <c r="G1465" s="6"/>
      <c r="H1465" s="1"/>
    </row>
    <row r="1466" spans="7:8" ht="14.25" customHeight="1" x14ac:dyDescent="0.4">
      <c r="G1466" s="6"/>
      <c r="H1466" s="1"/>
    </row>
    <row r="1467" spans="7:8" ht="14.25" customHeight="1" x14ac:dyDescent="0.4">
      <c r="G1467" s="6"/>
      <c r="H1467" s="1"/>
    </row>
    <row r="1468" spans="7:8" ht="14.25" customHeight="1" x14ac:dyDescent="0.4">
      <c r="G1468" s="6"/>
      <c r="H1468" s="1"/>
    </row>
    <row r="1469" spans="7:8" ht="14.25" customHeight="1" x14ac:dyDescent="0.4">
      <c r="G1469" s="6"/>
      <c r="H1469" s="1"/>
    </row>
    <row r="1470" spans="7:8" ht="14.25" customHeight="1" x14ac:dyDescent="0.4">
      <c r="G1470" s="6"/>
      <c r="H1470" s="1"/>
    </row>
    <row r="1471" spans="7:8" ht="14.25" customHeight="1" x14ac:dyDescent="0.4">
      <c r="G1471" s="6"/>
      <c r="H1471" s="1"/>
    </row>
    <row r="1472" spans="7:8" ht="14.25" customHeight="1" x14ac:dyDescent="0.4">
      <c r="G1472" s="6"/>
      <c r="H1472" s="1"/>
    </row>
    <row r="1473" spans="7:8" ht="14.25" customHeight="1" x14ac:dyDescent="0.4">
      <c r="G1473" s="6"/>
      <c r="H1473" s="1"/>
    </row>
    <row r="1474" spans="7:8" ht="14.25" customHeight="1" x14ac:dyDescent="0.4">
      <c r="G1474" s="6"/>
      <c r="H1474" s="1"/>
    </row>
    <row r="1475" spans="7:8" ht="14.25" customHeight="1" x14ac:dyDescent="0.4">
      <c r="G1475" s="6"/>
      <c r="H1475" s="1"/>
    </row>
    <row r="1476" spans="7:8" ht="14.25" customHeight="1" x14ac:dyDescent="0.4">
      <c r="G1476" s="6"/>
      <c r="H1476" s="1"/>
    </row>
    <row r="1477" spans="7:8" ht="14.25" customHeight="1" x14ac:dyDescent="0.4">
      <c r="G1477" s="6"/>
      <c r="H1477" s="1"/>
    </row>
    <row r="1478" spans="7:8" ht="14.25" customHeight="1" x14ac:dyDescent="0.4">
      <c r="G1478" s="6"/>
      <c r="H1478" s="1"/>
    </row>
    <row r="1479" spans="7:8" ht="14.25" customHeight="1" x14ac:dyDescent="0.4">
      <c r="G1479" s="6"/>
      <c r="H1479" s="1"/>
    </row>
    <row r="1480" spans="7:8" ht="14.25" customHeight="1" x14ac:dyDescent="0.4">
      <c r="G1480" s="6"/>
      <c r="H1480" s="1"/>
    </row>
    <row r="1481" spans="7:8" ht="14.25" customHeight="1" x14ac:dyDescent="0.4">
      <c r="G1481" s="6"/>
      <c r="H1481" s="1"/>
    </row>
    <row r="1482" spans="7:8" ht="14.25" customHeight="1" x14ac:dyDescent="0.4">
      <c r="G1482" s="6"/>
      <c r="H1482" s="1"/>
    </row>
    <row r="1483" spans="7:8" ht="14.25" customHeight="1" x14ac:dyDescent="0.4">
      <c r="G1483" s="6"/>
      <c r="H1483" s="1"/>
    </row>
  </sheetData>
  <mergeCells count="1">
    <mergeCell ref="A1:B1"/>
  </mergeCells>
  <phoneticPr fontId="2"/>
  <conditionalFormatting sqref="A3:A102">
    <cfRule type="expression" dxfId="0" priority="1">
      <formula>$B3&lt;&gt;""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C893-28BC-495F-BCF0-98559FA2672C}">
  <sheetPr>
    <tabColor rgb="FF00B0F0"/>
  </sheetPr>
  <dimension ref="A1:M863"/>
  <sheetViews>
    <sheetView workbookViewId="0">
      <selection activeCell="I11" sqref="I11"/>
    </sheetView>
  </sheetViews>
  <sheetFormatPr defaultRowHeight="18.75" x14ac:dyDescent="0.4"/>
  <cols>
    <col min="1" max="1" width="4.25" style="8" customWidth="1"/>
    <col min="2" max="2" width="14.25" style="1" bestFit="1" customWidth="1"/>
    <col min="3" max="3" width="46.625" style="1" customWidth="1"/>
    <col min="4" max="4" width="7.875" style="1" customWidth="1"/>
    <col min="5" max="5" width="11.375" style="1" customWidth="1"/>
    <col min="6" max="6" width="11.125" style="1" customWidth="1"/>
    <col min="7" max="7" width="5" style="1" customWidth="1"/>
    <col min="8" max="8" width="9" style="1"/>
    <col min="9" max="9" width="15.375" style="1" customWidth="1"/>
    <col min="10" max="10" width="39" style="1" customWidth="1"/>
    <col min="11" max="11" width="9" style="1"/>
    <col min="12" max="12" width="12.625" style="1" customWidth="1"/>
    <col min="13" max="13" width="9.5" style="1" customWidth="1"/>
    <col min="14" max="16384" width="9" style="1"/>
  </cols>
  <sheetData>
    <row r="1" spans="1:13" x14ac:dyDescent="0.4">
      <c r="A1" s="22" t="s">
        <v>251</v>
      </c>
    </row>
    <row r="2" spans="1:13" x14ac:dyDescent="0.4">
      <c r="A2" s="22" t="s">
        <v>326</v>
      </c>
    </row>
    <row r="3" spans="1:13" x14ac:dyDescent="0.4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7</v>
      </c>
      <c r="G3" s="15" t="s">
        <v>8</v>
      </c>
    </row>
    <row r="4" spans="1:13" x14ac:dyDescent="0.4">
      <c r="A4" s="12">
        <v>1</v>
      </c>
      <c r="B4" s="4" t="str">
        <f>"9784906033713"</f>
        <v>9784906033713</v>
      </c>
      <c r="C4" s="4" t="s">
        <v>103</v>
      </c>
      <c r="D4" s="4" t="s">
        <v>104</v>
      </c>
      <c r="E4" s="4" t="s">
        <v>105</v>
      </c>
      <c r="F4" s="5">
        <v>45217</v>
      </c>
      <c r="G4" s="4">
        <v>3000</v>
      </c>
    </row>
    <row r="5" spans="1:13" x14ac:dyDescent="0.4">
      <c r="A5" s="12">
        <v>2</v>
      </c>
      <c r="B5" s="4" t="str">
        <f>"9784023315686"</f>
        <v>9784023315686</v>
      </c>
      <c r="C5" s="4" t="s">
        <v>106</v>
      </c>
      <c r="D5" s="4" t="s">
        <v>107</v>
      </c>
      <c r="E5" s="4" t="s">
        <v>11</v>
      </c>
      <c r="F5" s="5">
        <v>42742</v>
      </c>
      <c r="G5" s="4">
        <v>890</v>
      </c>
      <c r="M5" s="6"/>
    </row>
    <row r="6" spans="1:13" x14ac:dyDescent="0.4">
      <c r="A6" s="12">
        <v>3</v>
      </c>
      <c r="B6" s="4" t="str">
        <f>"9784757430587"</f>
        <v>9784757430587</v>
      </c>
      <c r="C6" s="4" t="s">
        <v>110</v>
      </c>
      <c r="D6" s="4" t="s">
        <v>111</v>
      </c>
      <c r="E6" s="4" t="s">
        <v>71</v>
      </c>
      <c r="F6" s="5">
        <v>43166</v>
      </c>
      <c r="G6" s="4">
        <v>1800</v>
      </c>
      <c r="M6" s="6"/>
    </row>
    <row r="7" spans="1:13" x14ac:dyDescent="0.4">
      <c r="A7" s="12">
        <v>4</v>
      </c>
      <c r="B7" s="4" t="str">
        <f>"9784023319332"</f>
        <v>9784023319332</v>
      </c>
      <c r="C7" s="4" t="s">
        <v>108</v>
      </c>
      <c r="D7" s="4" t="s">
        <v>109</v>
      </c>
      <c r="E7" s="4" t="s">
        <v>11</v>
      </c>
      <c r="F7" s="5">
        <v>44260</v>
      </c>
      <c r="G7" s="4">
        <v>850</v>
      </c>
      <c r="M7" s="6"/>
    </row>
    <row r="8" spans="1:13" x14ac:dyDescent="0.4">
      <c r="A8" s="12">
        <v>5</v>
      </c>
      <c r="B8" s="4" t="str">
        <f>"9784906033683"</f>
        <v>9784906033683</v>
      </c>
      <c r="C8" s="4" t="s">
        <v>113</v>
      </c>
      <c r="D8" s="4" t="s">
        <v>104</v>
      </c>
      <c r="E8" s="4" t="s">
        <v>105</v>
      </c>
      <c r="F8" s="5">
        <v>44853</v>
      </c>
      <c r="G8" s="4">
        <v>3000</v>
      </c>
      <c r="M8" s="6"/>
    </row>
    <row r="9" spans="1:13" x14ac:dyDescent="0.4">
      <c r="A9" s="12">
        <v>6</v>
      </c>
      <c r="B9" s="4" t="str">
        <f>"9784906033720"</f>
        <v>9784906033720</v>
      </c>
      <c r="C9" s="4" t="s">
        <v>118</v>
      </c>
      <c r="D9" s="4" t="s">
        <v>104</v>
      </c>
      <c r="E9" s="4" t="s">
        <v>105</v>
      </c>
      <c r="F9" s="5">
        <v>45265</v>
      </c>
      <c r="G9" s="4">
        <v>2000</v>
      </c>
      <c r="M9" s="6"/>
    </row>
    <row r="10" spans="1:13" x14ac:dyDescent="0.4">
      <c r="A10" s="12">
        <v>7</v>
      </c>
      <c r="B10" s="4" t="str">
        <f>"9784023318625"</f>
        <v>9784023318625</v>
      </c>
      <c r="C10" s="4" t="s">
        <v>119</v>
      </c>
      <c r="D10" s="4" t="s">
        <v>107</v>
      </c>
      <c r="E10" s="4" t="s">
        <v>11</v>
      </c>
      <c r="F10" s="5">
        <v>43888</v>
      </c>
      <c r="G10" s="4">
        <v>790</v>
      </c>
      <c r="M10" s="6"/>
    </row>
    <row r="11" spans="1:13" x14ac:dyDescent="0.4">
      <c r="A11" s="12">
        <v>8</v>
      </c>
      <c r="B11" s="4" t="str">
        <f>"9784906033737"</f>
        <v>9784906033737</v>
      </c>
      <c r="C11" s="4" t="s">
        <v>115</v>
      </c>
      <c r="D11" s="4" t="s">
        <v>104</v>
      </c>
      <c r="E11" s="4" t="s">
        <v>105</v>
      </c>
      <c r="F11" s="5">
        <v>45265</v>
      </c>
      <c r="G11" s="4">
        <v>2000</v>
      </c>
      <c r="M11" s="6"/>
    </row>
    <row r="12" spans="1:13" x14ac:dyDescent="0.4">
      <c r="A12" s="12">
        <v>9</v>
      </c>
      <c r="B12" s="4" t="str">
        <f>"9784023316843"</f>
        <v>9784023316843</v>
      </c>
      <c r="C12" s="4" t="s">
        <v>112</v>
      </c>
      <c r="D12" s="4" t="s">
        <v>107</v>
      </c>
      <c r="E12" s="4" t="s">
        <v>11</v>
      </c>
      <c r="F12" s="5">
        <v>43150</v>
      </c>
      <c r="G12" s="4">
        <v>890</v>
      </c>
      <c r="M12" s="6"/>
    </row>
    <row r="13" spans="1:13" x14ac:dyDescent="0.4">
      <c r="A13" s="12">
        <v>10</v>
      </c>
      <c r="B13" s="4" t="str">
        <f>"9784023322783"</f>
        <v>9784023322783</v>
      </c>
      <c r="C13" s="4" t="s">
        <v>114</v>
      </c>
      <c r="D13" s="4" t="s">
        <v>107</v>
      </c>
      <c r="E13" s="4" t="s">
        <v>11</v>
      </c>
      <c r="F13" s="5">
        <v>44977</v>
      </c>
      <c r="G13" s="4">
        <v>990</v>
      </c>
      <c r="M13" s="6"/>
    </row>
    <row r="14" spans="1:13" x14ac:dyDescent="0.4">
      <c r="A14" s="12">
        <v>11</v>
      </c>
      <c r="B14" s="4" t="str">
        <f>"9784023323537"</f>
        <v>9784023323537</v>
      </c>
      <c r="C14" s="4" t="s">
        <v>219</v>
      </c>
      <c r="D14" s="4" t="s">
        <v>107</v>
      </c>
      <c r="E14" s="4" t="s">
        <v>11</v>
      </c>
      <c r="F14" s="5">
        <v>45309</v>
      </c>
      <c r="G14" s="4">
        <v>1800</v>
      </c>
      <c r="M14" s="6"/>
    </row>
    <row r="15" spans="1:13" x14ac:dyDescent="0.4">
      <c r="A15" s="12">
        <v>12</v>
      </c>
      <c r="B15" s="4" t="str">
        <f>"9784023317659"</f>
        <v>9784023317659</v>
      </c>
      <c r="C15" s="4" t="s">
        <v>116</v>
      </c>
      <c r="D15" s="4" t="s">
        <v>107</v>
      </c>
      <c r="E15" s="4" t="s">
        <v>11</v>
      </c>
      <c r="F15" s="5">
        <v>43516</v>
      </c>
      <c r="G15" s="4">
        <v>890</v>
      </c>
      <c r="M15" s="6"/>
    </row>
    <row r="16" spans="1:13" x14ac:dyDescent="0.4">
      <c r="A16" s="12">
        <v>13</v>
      </c>
      <c r="B16" s="4" t="str">
        <f>"9784757428805"</f>
        <v>9784757428805</v>
      </c>
      <c r="C16" s="4" t="s">
        <v>120</v>
      </c>
      <c r="D16" s="4" t="s">
        <v>121</v>
      </c>
      <c r="E16" s="4" t="s">
        <v>71</v>
      </c>
      <c r="F16" s="5">
        <v>42916</v>
      </c>
      <c r="G16" s="4">
        <v>2300</v>
      </c>
      <c r="M16" s="6"/>
    </row>
    <row r="17" spans="1:13" x14ac:dyDescent="0.4">
      <c r="A17" s="12">
        <v>14</v>
      </c>
      <c r="B17" s="4" t="str">
        <f>"9784023322509"</f>
        <v>9784023322509</v>
      </c>
      <c r="C17" s="4" t="s">
        <v>117</v>
      </c>
      <c r="D17" s="4" t="s">
        <v>107</v>
      </c>
      <c r="E17" s="4" t="s">
        <v>11</v>
      </c>
      <c r="F17" s="5">
        <v>44617</v>
      </c>
      <c r="G17" s="4">
        <v>890</v>
      </c>
      <c r="M17" s="6"/>
    </row>
    <row r="18" spans="1:13" x14ac:dyDescent="0.4">
      <c r="A18" s="12">
        <v>15</v>
      </c>
      <c r="B18" s="4" t="str">
        <f>"9784906033638"</f>
        <v>9784906033638</v>
      </c>
      <c r="C18" s="4" t="s">
        <v>122</v>
      </c>
      <c r="D18" s="4" t="s">
        <v>104</v>
      </c>
      <c r="E18" s="4" t="s">
        <v>105</v>
      </c>
      <c r="F18" s="5">
        <v>44484</v>
      </c>
      <c r="G18" s="4">
        <v>3000</v>
      </c>
      <c r="M18" s="6"/>
    </row>
    <row r="19" spans="1:13" x14ac:dyDescent="0.4">
      <c r="A19" s="12">
        <v>16</v>
      </c>
      <c r="B19" s="4" t="str">
        <f>"9784906033706"</f>
        <v>9784906033706</v>
      </c>
      <c r="C19" s="4" t="s">
        <v>131</v>
      </c>
      <c r="D19" s="4" t="s">
        <v>132</v>
      </c>
      <c r="E19" s="4" t="s">
        <v>105</v>
      </c>
      <c r="F19" s="5">
        <v>45167</v>
      </c>
      <c r="G19" s="4">
        <v>3000</v>
      </c>
      <c r="M19" s="6"/>
    </row>
    <row r="20" spans="1:13" x14ac:dyDescent="0.4">
      <c r="A20" s="12">
        <v>17</v>
      </c>
      <c r="B20" s="4" t="str">
        <f>"9784866394343"</f>
        <v>9784866394343</v>
      </c>
      <c r="C20" s="4" t="s">
        <v>351</v>
      </c>
      <c r="D20" s="4" t="s">
        <v>352</v>
      </c>
      <c r="E20" s="4" t="s">
        <v>218</v>
      </c>
      <c r="F20" s="5">
        <v>44548</v>
      </c>
      <c r="G20" s="4">
        <v>1800</v>
      </c>
      <c r="M20" s="6"/>
    </row>
    <row r="21" spans="1:13" x14ac:dyDescent="0.4">
      <c r="A21" s="12">
        <v>18</v>
      </c>
      <c r="B21" s="4" t="str">
        <f>"9784023319691"</f>
        <v>9784023319691</v>
      </c>
      <c r="C21" s="4" t="s">
        <v>134</v>
      </c>
      <c r="D21" s="4" t="s">
        <v>135</v>
      </c>
      <c r="E21" s="4" t="s">
        <v>11</v>
      </c>
      <c r="F21" s="5">
        <v>44475</v>
      </c>
      <c r="G21" s="4">
        <v>780</v>
      </c>
      <c r="M21" s="6"/>
    </row>
    <row r="22" spans="1:13" x14ac:dyDescent="0.4">
      <c r="A22" s="12">
        <v>19</v>
      </c>
      <c r="B22" s="4" t="str">
        <f>"9784757433960"</f>
        <v>9784757433960</v>
      </c>
      <c r="C22" s="4" t="s">
        <v>127</v>
      </c>
      <c r="D22" s="4" t="s">
        <v>128</v>
      </c>
      <c r="E22" s="4" t="s">
        <v>71</v>
      </c>
      <c r="F22" s="5">
        <v>43902</v>
      </c>
      <c r="G22" s="4">
        <v>3000</v>
      </c>
      <c r="M22" s="6"/>
    </row>
    <row r="23" spans="1:13" x14ac:dyDescent="0.4">
      <c r="A23" s="12">
        <v>20</v>
      </c>
      <c r="B23" s="4" t="str">
        <f>"9784906033492"</f>
        <v>9784906033492</v>
      </c>
      <c r="C23" s="4" t="s">
        <v>220</v>
      </c>
      <c r="D23" s="4" t="s">
        <v>104</v>
      </c>
      <c r="E23" s="4" t="s">
        <v>105</v>
      </c>
      <c r="F23" s="5">
        <v>42658</v>
      </c>
      <c r="G23" s="4">
        <v>2800</v>
      </c>
      <c r="M23" s="6"/>
    </row>
    <row r="24" spans="1:13" x14ac:dyDescent="0.4">
      <c r="A24" s="12">
        <v>21</v>
      </c>
      <c r="B24" s="4" t="str">
        <f>"9784757430488"</f>
        <v>9784757430488</v>
      </c>
      <c r="C24" s="4" t="s">
        <v>353</v>
      </c>
      <c r="D24" s="4" t="s">
        <v>354</v>
      </c>
      <c r="E24" s="4" t="s">
        <v>71</v>
      </c>
      <c r="F24" s="5">
        <v>43101</v>
      </c>
      <c r="G24" s="4">
        <v>2200</v>
      </c>
      <c r="M24" s="6"/>
    </row>
    <row r="25" spans="1:13" x14ac:dyDescent="0.4">
      <c r="A25" s="12">
        <v>22</v>
      </c>
      <c r="B25" s="4" t="str">
        <f>"9784906033645"</f>
        <v>9784906033645</v>
      </c>
      <c r="C25" s="4" t="s">
        <v>133</v>
      </c>
      <c r="D25" s="4" t="s">
        <v>132</v>
      </c>
      <c r="E25" s="4" t="s">
        <v>105</v>
      </c>
      <c r="F25" s="5">
        <v>44533</v>
      </c>
      <c r="G25" s="4">
        <v>3000</v>
      </c>
      <c r="M25" s="6"/>
    </row>
    <row r="26" spans="1:13" x14ac:dyDescent="0.4">
      <c r="A26" s="12">
        <v>23</v>
      </c>
      <c r="B26" s="4" t="str">
        <f>"9784757430167"</f>
        <v>9784757430167</v>
      </c>
      <c r="C26" s="4" t="s">
        <v>146</v>
      </c>
      <c r="D26" s="4" t="s">
        <v>147</v>
      </c>
      <c r="E26" s="4" t="s">
        <v>71</v>
      </c>
      <c r="F26" s="5">
        <v>43087</v>
      </c>
      <c r="G26" s="4">
        <v>3000</v>
      </c>
      <c r="M26" s="6"/>
    </row>
    <row r="27" spans="1:13" x14ac:dyDescent="0.4">
      <c r="A27" s="12">
        <v>24</v>
      </c>
      <c r="B27" s="4" t="str">
        <f>"9784757439856"</f>
        <v>9784757439856</v>
      </c>
      <c r="C27" s="4" t="s">
        <v>136</v>
      </c>
      <c r="D27" s="4" t="s">
        <v>111</v>
      </c>
      <c r="E27" s="4" t="s">
        <v>71</v>
      </c>
      <c r="F27" s="5">
        <v>44882</v>
      </c>
      <c r="G27" s="4">
        <v>2000</v>
      </c>
      <c r="M27" s="6"/>
    </row>
    <row r="28" spans="1:13" x14ac:dyDescent="0.4">
      <c r="A28" s="12">
        <v>25</v>
      </c>
      <c r="B28" s="4" t="str">
        <f>"9784023316034"</f>
        <v>9784023316034</v>
      </c>
      <c r="C28" s="4" t="s">
        <v>129</v>
      </c>
      <c r="D28" s="4" t="s">
        <v>130</v>
      </c>
      <c r="E28" s="4" t="s">
        <v>11</v>
      </c>
      <c r="F28" s="5">
        <v>42882</v>
      </c>
      <c r="G28" s="4">
        <v>880</v>
      </c>
      <c r="M28" s="6"/>
    </row>
    <row r="29" spans="1:13" x14ac:dyDescent="0.4">
      <c r="A29" s="12">
        <v>26</v>
      </c>
      <c r="B29" s="4" t="str">
        <f>"9784757428799"</f>
        <v>9784757428799</v>
      </c>
      <c r="C29" s="4" t="s">
        <v>123</v>
      </c>
      <c r="D29" s="4" t="s">
        <v>124</v>
      </c>
      <c r="E29" s="4" t="s">
        <v>71</v>
      </c>
      <c r="F29" s="5">
        <v>42916</v>
      </c>
      <c r="G29" s="4">
        <v>2100</v>
      </c>
      <c r="M29" s="6"/>
    </row>
    <row r="30" spans="1:13" x14ac:dyDescent="0.4">
      <c r="A30" s="12">
        <v>27</v>
      </c>
      <c r="B30" s="4" t="str">
        <f>"9784789017619"</f>
        <v>9784789017619</v>
      </c>
      <c r="C30" s="4" t="s">
        <v>221</v>
      </c>
      <c r="D30" s="4" t="s">
        <v>222</v>
      </c>
      <c r="E30" s="4" t="s">
        <v>79</v>
      </c>
      <c r="F30" s="5">
        <v>44014</v>
      </c>
      <c r="G30" s="4">
        <v>1900</v>
      </c>
      <c r="M30" s="6"/>
    </row>
    <row r="31" spans="1:13" x14ac:dyDescent="0.4">
      <c r="A31" s="12">
        <v>28</v>
      </c>
      <c r="B31" s="4" t="str">
        <f>"9784757428997"</f>
        <v>9784757428997</v>
      </c>
      <c r="C31" s="4" t="s">
        <v>355</v>
      </c>
      <c r="D31" s="4" t="s">
        <v>128</v>
      </c>
      <c r="E31" s="4" t="s">
        <v>71</v>
      </c>
      <c r="F31" s="5">
        <v>42937</v>
      </c>
      <c r="G31" s="4">
        <v>2600</v>
      </c>
      <c r="M31" s="6"/>
    </row>
    <row r="32" spans="1:13" x14ac:dyDescent="0.4">
      <c r="A32" s="12">
        <v>29</v>
      </c>
      <c r="B32" s="4" t="str">
        <f>"9784883196777"</f>
        <v>9784883196777</v>
      </c>
      <c r="C32" s="4" t="s">
        <v>356</v>
      </c>
      <c r="D32" s="4" t="s">
        <v>253</v>
      </c>
      <c r="E32" s="4" t="s">
        <v>137</v>
      </c>
      <c r="F32" s="5">
        <v>44281</v>
      </c>
      <c r="G32" s="4">
        <v>2400</v>
      </c>
      <c r="M32" s="6"/>
    </row>
    <row r="33" spans="1:13" x14ac:dyDescent="0.4">
      <c r="A33" s="12">
        <v>30</v>
      </c>
      <c r="B33" s="4" t="str">
        <f>"9784757440418"</f>
        <v>9784757440418</v>
      </c>
      <c r="C33" s="4" t="s">
        <v>358</v>
      </c>
      <c r="D33" s="4" t="s">
        <v>111</v>
      </c>
      <c r="E33" s="4" t="s">
        <v>71</v>
      </c>
      <c r="F33" s="5">
        <v>45127</v>
      </c>
      <c r="G33" s="4">
        <v>2400</v>
      </c>
      <c r="M33" s="6"/>
    </row>
    <row r="34" spans="1:13" x14ac:dyDescent="0.4">
      <c r="F34" s="6"/>
      <c r="M34" s="6"/>
    </row>
    <row r="35" spans="1:13" x14ac:dyDescent="0.4">
      <c r="A35" s="22" t="s">
        <v>102</v>
      </c>
      <c r="G35" s="6"/>
      <c r="M35" s="6"/>
    </row>
    <row r="36" spans="1:13" x14ac:dyDescent="0.4">
      <c r="A36" s="2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7</v>
      </c>
      <c r="G36" s="3" t="s">
        <v>8</v>
      </c>
      <c r="M36" s="6"/>
    </row>
    <row r="37" spans="1:13" x14ac:dyDescent="0.4">
      <c r="A37" s="12">
        <v>1</v>
      </c>
      <c r="B37" s="4" t="str">
        <f>"9784010944318"</f>
        <v>9784010944318</v>
      </c>
      <c r="C37" s="4" t="s">
        <v>65</v>
      </c>
      <c r="D37" s="4" t="s">
        <v>66</v>
      </c>
      <c r="E37" s="4" t="s">
        <v>51</v>
      </c>
      <c r="F37" s="5">
        <v>41694</v>
      </c>
      <c r="G37" s="4">
        <v>2300</v>
      </c>
      <c r="M37" s="6"/>
    </row>
    <row r="38" spans="1:13" x14ac:dyDescent="0.4">
      <c r="A38" s="12">
        <v>2</v>
      </c>
      <c r="B38" s="4" t="str">
        <f>"9784010933794"</f>
        <v>9784010933794</v>
      </c>
      <c r="C38" s="4" t="s">
        <v>72</v>
      </c>
      <c r="D38" s="4" t="s">
        <v>70</v>
      </c>
      <c r="E38" s="4" t="s">
        <v>51</v>
      </c>
      <c r="F38" s="5">
        <v>45339</v>
      </c>
      <c r="G38" s="4">
        <v>2300</v>
      </c>
      <c r="M38" s="6"/>
    </row>
    <row r="39" spans="1:13" x14ac:dyDescent="0.4">
      <c r="A39" s="12">
        <v>3</v>
      </c>
      <c r="B39" s="4" t="str">
        <f>"9784010933800"</f>
        <v>9784010933800</v>
      </c>
      <c r="C39" s="4" t="s">
        <v>268</v>
      </c>
      <c r="D39" s="4" t="s">
        <v>51</v>
      </c>
      <c r="E39" s="4" t="s">
        <v>51</v>
      </c>
      <c r="F39" s="5">
        <v>45339</v>
      </c>
      <c r="G39" s="4">
        <v>2800</v>
      </c>
      <c r="M39" s="6"/>
    </row>
    <row r="40" spans="1:13" x14ac:dyDescent="0.4">
      <c r="A40" s="12">
        <v>4</v>
      </c>
      <c r="B40" s="4" t="str">
        <f>"9784860642822"</f>
        <v>9784860642822</v>
      </c>
      <c r="C40" s="4" t="s">
        <v>223</v>
      </c>
      <c r="D40" s="4" t="s">
        <v>61</v>
      </c>
      <c r="E40" s="4" t="s">
        <v>62</v>
      </c>
      <c r="F40" s="5">
        <v>40593</v>
      </c>
      <c r="G40" s="4">
        <v>2500</v>
      </c>
      <c r="M40" s="6"/>
    </row>
    <row r="41" spans="1:13" x14ac:dyDescent="0.4">
      <c r="A41" s="12">
        <v>5</v>
      </c>
      <c r="B41" s="4" t="str">
        <f>"9784864542029"</f>
        <v>9784864542029</v>
      </c>
      <c r="C41" s="4" t="s">
        <v>67</v>
      </c>
      <c r="D41" s="4" t="s">
        <v>68</v>
      </c>
      <c r="E41" s="4" t="s">
        <v>69</v>
      </c>
      <c r="F41" s="5">
        <v>45195</v>
      </c>
      <c r="G41" s="4">
        <v>2200</v>
      </c>
      <c r="M41" s="6"/>
    </row>
    <row r="42" spans="1:13" x14ac:dyDescent="0.4">
      <c r="A42" s="12">
        <v>6</v>
      </c>
      <c r="B42" s="4" t="str">
        <f>"9784757440081"</f>
        <v>9784757440081</v>
      </c>
      <c r="C42" s="4" t="s">
        <v>264</v>
      </c>
      <c r="D42" s="4" t="s">
        <v>70</v>
      </c>
      <c r="E42" s="4" t="s">
        <v>71</v>
      </c>
      <c r="F42" s="5">
        <v>44872</v>
      </c>
      <c r="G42" s="4">
        <v>2800</v>
      </c>
      <c r="M42" s="6"/>
    </row>
    <row r="43" spans="1:13" x14ac:dyDescent="0.4">
      <c r="A43" s="12">
        <v>7</v>
      </c>
      <c r="B43" s="4" t="str">
        <f>"9784010944349"</f>
        <v>9784010944349</v>
      </c>
      <c r="C43" s="4" t="s">
        <v>73</v>
      </c>
      <c r="D43" s="4" t="s">
        <v>74</v>
      </c>
      <c r="E43" s="4" t="s">
        <v>51</v>
      </c>
      <c r="F43" s="5">
        <v>41694</v>
      </c>
      <c r="G43" s="4">
        <v>2100</v>
      </c>
      <c r="M43" s="6"/>
    </row>
    <row r="44" spans="1:13" x14ac:dyDescent="0.4">
      <c r="A44" s="12">
        <v>8</v>
      </c>
      <c r="B44" s="4" t="str">
        <f>"9784789016292"</f>
        <v>9784789016292</v>
      </c>
      <c r="C44" s="4" t="s">
        <v>368</v>
      </c>
      <c r="D44" s="4" t="s">
        <v>369</v>
      </c>
      <c r="E44" s="4" t="s">
        <v>79</v>
      </c>
      <c r="F44" s="5">
        <v>42431</v>
      </c>
      <c r="G44" s="4">
        <v>2600</v>
      </c>
      <c r="M44" s="6"/>
    </row>
    <row r="45" spans="1:13" x14ac:dyDescent="0.4">
      <c r="A45" s="12">
        <v>9</v>
      </c>
      <c r="B45" s="4" t="str">
        <f>"9784010944325"</f>
        <v>9784010944325</v>
      </c>
      <c r="C45" s="4" t="s">
        <v>224</v>
      </c>
      <c r="D45" s="4" t="s">
        <v>66</v>
      </c>
      <c r="E45" s="4" t="s">
        <v>51</v>
      </c>
      <c r="F45" s="5">
        <v>41694</v>
      </c>
      <c r="G45" s="4">
        <v>1800</v>
      </c>
      <c r="M45" s="6"/>
    </row>
    <row r="46" spans="1:13" x14ac:dyDescent="0.4">
      <c r="A46" s="12">
        <v>10</v>
      </c>
      <c r="B46" s="4" t="str">
        <f>"9784010932971"</f>
        <v>9784010932971</v>
      </c>
      <c r="C46" s="4" t="s">
        <v>371</v>
      </c>
      <c r="D46" s="4" t="s">
        <v>76</v>
      </c>
      <c r="E46" s="4" t="s">
        <v>51</v>
      </c>
      <c r="F46" s="5">
        <v>44981</v>
      </c>
      <c r="G46" s="4">
        <v>2400</v>
      </c>
      <c r="M46" s="6"/>
    </row>
    <row r="47" spans="1:13" x14ac:dyDescent="0.4">
      <c r="A47" s="12">
        <v>11</v>
      </c>
      <c r="B47" s="4" t="str">
        <f>"9784010932964"</f>
        <v>9784010932964</v>
      </c>
      <c r="C47" s="4" t="s">
        <v>77</v>
      </c>
      <c r="D47" s="4" t="s">
        <v>78</v>
      </c>
      <c r="E47" s="4" t="s">
        <v>51</v>
      </c>
      <c r="F47" s="5">
        <v>44981</v>
      </c>
      <c r="G47" s="4">
        <v>2400</v>
      </c>
      <c r="M47" s="6"/>
    </row>
    <row r="48" spans="1:13" x14ac:dyDescent="0.4">
      <c r="A48" s="12">
        <v>12</v>
      </c>
      <c r="B48" s="4" t="str">
        <f>"9784883198900"</f>
        <v>9784883198900</v>
      </c>
      <c r="C48" s="4" t="s">
        <v>262</v>
      </c>
      <c r="D48" s="4" t="s">
        <v>263</v>
      </c>
      <c r="E48" s="4" t="s">
        <v>137</v>
      </c>
      <c r="F48" s="5">
        <v>44546</v>
      </c>
      <c r="G48" s="4">
        <v>1800</v>
      </c>
      <c r="M48" s="6"/>
    </row>
    <row r="49" spans="1:13" x14ac:dyDescent="0.4">
      <c r="A49" s="12">
        <v>13</v>
      </c>
      <c r="B49" s="4" t="str">
        <f>"9784010940228"</f>
        <v>9784010940228</v>
      </c>
      <c r="C49" s="4" t="s">
        <v>75</v>
      </c>
      <c r="D49" s="4" t="s">
        <v>74</v>
      </c>
      <c r="E49" s="4" t="s">
        <v>51</v>
      </c>
      <c r="F49" s="5">
        <v>42072</v>
      </c>
      <c r="G49" s="4">
        <v>2000</v>
      </c>
      <c r="M49" s="6"/>
    </row>
    <row r="50" spans="1:13" x14ac:dyDescent="0.4">
      <c r="A50" s="12">
        <v>14</v>
      </c>
      <c r="B50" s="4" t="str">
        <f>"9784887842618"</f>
        <v>9784887842618</v>
      </c>
      <c r="C50" s="4" t="s">
        <v>265</v>
      </c>
      <c r="D50" s="4" t="s">
        <v>266</v>
      </c>
      <c r="E50" s="4" t="s">
        <v>267</v>
      </c>
      <c r="F50" s="5">
        <v>44258</v>
      </c>
      <c r="G50" s="4">
        <v>2600</v>
      </c>
      <c r="M50" s="6"/>
    </row>
    <row r="51" spans="1:13" x14ac:dyDescent="0.4">
      <c r="A51" s="12">
        <v>15</v>
      </c>
      <c r="B51" s="4" t="str">
        <f>"9784862901859"</f>
        <v>9784862901859</v>
      </c>
      <c r="C51" s="4" t="s">
        <v>377</v>
      </c>
      <c r="D51" s="4" t="s">
        <v>378</v>
      </c>
      <c r="E51" s="4" t="s">
        <v>379</v>
      </c>
      <c r="F51" s="5">
        <v>42319</v>
      </c>
      <c r="G51" s="4">
        <v>2400</v>
      </c>
      <c r="M51" s="6"/>
    </row>
    <row r="52" spans="1:13" x14ac:dyDescent="0.4">
      <c r="F52" s="6"/>
      <c r="M52" s="6"/>
    </row>
    <row r="53" spans="1:13" x14ac:dyDescent="0.4">
      <c r="A53" s="22" t="s">
        <v>101</v>
      </c>
      <c r="F53" s="6"/>
      <c r="M53" s="6"/>
    </row>
    <row r="54" spans="1:13" x14ac:dyDescent="0.4">
      <c r="A54" s="2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7</v>
      </c>
      <c r="G54" s="3" t="s">
        <v>8</v>
      </c>
      <c r="M54" s="6"/>
    </row>
    <row r="55" spans="1:13" x14ac:dyDescent="0.4">
      <c r="A55" s="12">
        <v>1</v>
      </c>
      <c r="B55" s="4" t="str">
        <f>"9784010931004"</f>
        <v>9784010931004</v>
      </c>
      <c r="C55" s="4" t="s">
        <v>52</v>
      </c>
      <c r="D55" s="4" t="s">
        <v>53</v>
      </c>
      <c r="E55" s="4" t="s">
        <v>51</v>
      </c>
      <c r="F55" s="5">
        <v>45341</v>
      </c>
      <c r="G55" s="4">
        <v>2600</v>
      </c>
      <c r="M55" s="6"/>
    </row>
    <row r="56" spans="1:13" x14ac:dyDescent="0.4">
      <c r="A56" s="12">
        <v>2</v>
      </c>
      <c r="B56" s="4" t="str">
        <f>"9784053058959"</f>
        <v>9784053058959</v>
      </c>
      <c r="C56" s="4" t="s">
        <v>361</v>
      </c>
      <c r="D56" s="4" t="s">
        <v>362</v>
      </c>
      <c r="E56" s="4" t="s">
        <v>357</v>
      </c>
      <c r="F56" s="5">
        <v>45350</v>
      </c>
      <c r="G56" s="4">
        <v>2700</v>
      </c>
      <c r="M56" s="6"/>
    </row>
    <row r="57" spans="1:13" x14ac:dyDescent="0.4">
      <c r="A57" s="12">
        <v>3</v>
      </c>
      <c r="B57" s="4" t="str">
        <f>"9784010940808"</f>
        <v>9784010940808</v>
      </c>
      <c r="C57" s="4" t="s">
        <v>54</v>
      </c>
      <c r="D57" s="4" t="s">
        <v>55</v>
      </c>
      <c r="E57" s="4" t="s">
        <v>51</v>
      </c>
      <c r="F57" s="5">
        <v>42266</v>
      </c>
      <c r="G57" s="4">
        <v>2600</v>
      </c>
      <c r="M57" s="6"/>
    </row>
    <row r="58" spans="1:13" x14ac:dyDescent="0.4">
      <c r="A58" s="12">
        <v>4</v>
      </c>
      <c r="B58" s="4" t="str">
        <f>"9784757440814"</f>
        <v>9784757440814</v>
      </c>
      <c r="C58" s="4" t="s">
        <v>366</v>
      </c>
      <c r="D58" s="4" t="s">
        <v>367</v>
      </c>
      <c r="E58" s="4" t="s">
        <v>71</v>
      </c>
      <c r="F58" s="5">
        <v>45349</v>
      </c>
      <c r="G58" s="4">
        <v>2500</v>
      </c>
      <c r="M58" s="6"/>
    </row>
    <row r="59" spans="1:13" x14ac:dyDescent="0.4">
      <c r="A59" s="12">
        <v>5</v>
      </c>
      <c r="B59" s="4" t="str">
        <f>"9784010949382"</f>
        <v>9784010949382</v>
      </c>
      <c r="C59" s="4" t="s">
        <v>56</v>
      </c>
      <c r="D59" s="4" t="s">
        <v>57</v>
      </c>
      <c r="E59" s="4" t="s">
        <v>51</v>
      </c>
      <c r="F59" s="5">
        <v>44182</v>
      </c>
      <c r="G59" s="4">
        <v>2600</v>
      </c>
      <c r="M59" s="6"/>
    </row>
    <row r="60" spans="1:13" x14ac:dyDescent="0.4">
      <c r="A60" s="12">
        <v>6</v>
      </c>
      <c r="B60" s="4" t="str">
        <f>"9784757440821"</f>
        <v>9784757440821</v>
      </c>
      <c r="C60" s="4" t="s">
        <v>373</v>
      </c>
      <c r="D60" s="4" t="s">
        <v>367</v>
      </c>
      <c r="E60" s="4" t="s">
        <v>71</v>
      </c>
      <c r="F60" s="5">
        <v>45349</v>
      </c>
      <c r="G60" s="4">
        <v>2500</v>
      </c>
      <c r="M60" s="6"/>
    </row>
    <row r="61" spans="1:13" x14ac:dyDescent="0.4">
      <c r="A61" s="12">
        <v>7</v>
      </c>
      <c r="B61" s="4" t="str">
        <f>"9784010942000"</f>
        <v>9784010942000</v>
      </c>
      <c r="C61" s="4" t="s">
        <v>58</v>
      </c>
      <c r="D61" s="4" t="s">
        <v>55</v>
      </c>
      <c r="E61" s="4" t="s">
        <v>51</v>
      </c>
      <c r="F61" s="5">
        <v>42583</v>
      </c>
      <c r="G61" s="4">
        <v>2800</v>
      </c>
      <c r="M61" s="6"/>
    </row>
    <row r="62" spans="1:13" x14ac:dyDescent="0.4">
      <c r="A62" s="12">
        <v>8</v>
      </c>
      <c r="B62" s="4" t="str">
        <f>"9784010949399"</f>
        <v>9784010949399</v>
      </c>
      <c r="C62" s="4" t="s">
        <v>59</v>
      </c>
      <c r="D62" s="4" t="s">
        <v>57</v>
      </c>
      <c r="E62" s="4" t="s">
        <v>51</v>
      </c>
      <c r="F62" s="5">
        <v>44182</v>
      </c>
      <c r="G62" s="4">
        <v>2400</v>
      </c>
      <c r="M62" s="6"/>
    </row>
    <row r="63" spans="1:13" x14ac:dyDescent="0.4">
      <c r="A63" s="12">
        <v>9</v>
      </c>
      <c r="B63" s="4" t="str">
        <f>"9784010944783"</f>
        <v>9784010944783</v>
      </c>
      <c r="C63" s="4" t="s">
        <v>270</v>
      </c>
      <c r="D63" s="4" t="s">
        <v>60</v>
      </c>
      <c r="E63" s="4" t="s">
        <v>51</v>
      </c>
      <c r="F63" s="5">
        <v>42973</v>
      </c>
      <c r="G63" s="4">
        <v>2300</v>
      </c>
      <c r="M63" s="6"/>
    </row>
    <row r="64" spans="1:13" x14ac:dyDescent="0.4">
      <c r="A64" s="12">
        <v>10</v>
      </c>
      <c r="B64" s="4" t="str">
        <f>"9784876153671"</f>
        <v>9784876153671</v>
      </c>
      <c r="C64" s="4" t="s">
        <v>271</v>
      </c>
      <c r="D64" s="4" t="s">
        <v>63</v>
      </c>
      <c r="E64" s="4" t="s">
        <v>64</v>
      </c>
      <c r="F64" s="5">
        <v>44310</v>
      </c>
      <c r="G64" s="4">
        <v>2400</v>
      </c>
      <c r="M64" s="6"/>
    </row>
    <row r="65" spans="1:13" x14ac:dyDescent="0.4">
      <c r="A65" s="12">
        <v>11</v>
      </c>
      <c r="B65" s="4" t="str">
        <f>"9784863924239"</f>
        <v>9784863924239</v>
      </c>
      <c r="C65" s="4" t="s">
        <v>389</v>
      </c>
      <c r="D65" s="4" t="s">
        <v>367</v>
      </c>
      <c r="E65" s="4" t="s">
        <v>269</v>
      </c>
      <c r="F65" s="5">
        <v>43521</v>
      </c>
      <c r="G65" s="4">
        <v>1400</v>
      </c>
      <c r="M65" s="6"/>
    </row>
    <row r="66" spans="1:13" x14ac:dyDescent="0.4">
      <c r="F66" s="6"/>
      <c r="M66" s="6"/>
    </row>
    <row r="67" spans="1:13" x14ac:dyDescent="0.4">
      <c r="A67" s="22" t="s">
        <v>190</v>
      </c>
      <c r="M67" s="6"/>
    </row>
    <row r="68" spans="1:13" x14ac:dyDescent="0.4">
      <c r="A68" s="2" t="s">
        <v>1</v>
      </c>
      <c r="B68" s="3" t="s">
        <v>2</v>
      </c>
      <c r="C68" s="3" t="s">
        <v>3</v>
      </c>
      <c r="D68" s="3" t="s">
        <v>4</v>
      </c>
      <c r="E68" s="3" t="s">
        <v>5</v>
      </c>
      <c r="F68" s="3" t="s">
        <v>7</v>
      </c>
      <c r="G68" s="3" t="s">
        <v>8</v>
      </c>
      <c r="M68" s="6"/>
    </row>
    <row r="69" spans="1:13" x14ac:dyDescent="0.4">
      <c r="A69" s="12">
        <v>1</v>
      </c>
      <c r="B69" s="4" t="str">
        <f>"9784757440197"</f>
        <v>9784757440197</v>
      </c>
      <c r="C69" s="4" t="s">
        <v>125</v>
      </c>
      <c r="D69" s="4" t="s">
        <v>126</v>
      </c>
      <c r="E69" s="4" t="s">
        <v>71</v>
      </c>
      <c r="F69" s="5">
        <v>45177</v>
      </c>
      <c r="G69" s="4">
        <v>1900</v>
      </c>
      <c r="M69" s="6"/>
    </row>
    <row r="70" spans="1:13" x14ac:dyDescent="0.4">
      <c r="A70" s="12">
        <v>2</v>
      </c>
      <c r="B70" s="4" t="str">
        <f>"9784065180181"</f>
        <v>9784065180181</v>
      </c>
      <c r="C70" s="4" t="s">
        <v>139</v>
      </c>
      <c r="D70" s="4" t="s">
        <v>140</v>
      </c>
      <c r="E70" s="4" t="s">
        <v>19</v>
      </c>
      <c r="F70" s="5">
        <v>44855</v>
      </c>
      <c r="G70" s="4">
        <v>2500</v>
      </c>
      <c r="M70" s="6"/>
    </row>
    <row r="71" spans="1:13" x14ac:dyDescent="0.4">
      <c r="A71" s="12">
        <v>3</v>
      </c>
      <c r="B71" s="4" t="str">
        <f>"9784255013640"</f>
        <v>9784255013640</v>
      </c>
      <c r="C71" s="4" t="s">
        <v>349</v>
      </c>
      <c r="D71" s="4" t="s">
        <v>350</v>
      </c>
      <c r="E71" s="4" t="s">
        <v>89</v>
      </c>
      <c r="F71" s="5">
        <v>45355</v>
      </c>
      <c r="G71" s="4">
        <v>2200</v>
      </c>
      <c r="M71" s="6"/>
    </row>
    <row r="72" spans="1:13" x14ac:dyDescent="0.4">
      <c r="A72" s="12">
        <v>4</v>
      </c>
      <c r="B72" s="4" t="str">
        <f>"9784422810867"</f>
        <v>9784422810867</v>
      </c>
      <c r="C72" s="4" t="s">
        <v>256</v>
      </c>
      <c r="D72" s="4" t="s">
        <v>257</v>
      </c>
      <c r="E72" s="4" t="s">
        <v>258</v>
      </c>
      <c r="F72" s="5">
        <v>42942</v>
      </c>
      <c r="G72" s="4">
        <v>2400</v>
      </c>
      <c r="M72" s="6"/>
    </row>
    <row r="73" spans="1:13" x14ac:dyDescent="0.4">
      <c r="A73" s="12">
        <v>5</v>
      </c>
      <c r="B73" s="4" t="str">
        <f>"9784823410895"</f>
        <v>9784823410895</v>
      </c>
      <c r="C73" s="4" t="s">
        <v>359</v>
      </c>
      <c r="D73" s="4" t="s">
        <v>360</v>
      </c>
      <c r="E73" s="4" t="s">
        <v>259</v>
      </c>
      <c r="F73" s="5">
        <v>44228</v>
      </c>
      <c r="G73" s="4">
        <v>2000</v>
      </c>
      <c r="M73" s="6"/>
    </row>
    <row r="74" spans="1:13" x14ac:dyDescent="0.4">
      <c r="A74" s="12">
        <v>6</v>
      </c>
      <c r="B74" s="4" t="str">
        <f>"9784422810874"</f>
        <v>9784422810874</v>
      </c>
      <c r="C74" s="4" t="s">
        <v>363</v>
      </c>
      <c r="D74" s="4" t="s">
        <v>257</v>
      </c>
      <c r="E74" s="4" t="s">
        <v>258</v>
      </c>
      <c r="F74" s="5">
        <v>43663</v>
      </c>
      <c r="G74" s="4">
        <v>2400</v>
      </c>
      <c r="M74" s="6"/>
    </row>
    <row r="75" spans="1:13" x14ac:dyDescent="0.4">
      <c r="A75" s="12">
        <v>7</v>
      </c>
      <c r="B75" s="4" t="str">
        <f>"9784757440906"</f>
        <v>9784757440906</v>
      </c>
      <c r="C75" s="4" t="s">
        <v>364</v>
      </c>
      <c r="D75" s="4" t="s">
        <v>365</v>
      </c>
      <c r="E75" s="4" t="s">
        <v>71</v>
      </c>
      <c r="F75" s="5">
        <v>45346</v>
      </c>
      <c r="G75" s="4">
        <v>2200</v>
      </c>
      <c r="M75" s="6"/>
    </row>
    <row r="76" spans="1:13" x14ac:dyDescent="0.4">
      <c r="A76" s="12">
        <v>8</v>
      </c>
      <c r="B76" s="4" t="str">
        <f>"9784860641344"</f>
        <v>9784860641344</v>
      </c>
      <c r="C76" s="4" t="s">
        <v>141</v>
      </c>
      <c r="D76" s="4" t="s">
        <v>142</v>
      </c>
      <c r="E76" s="4" t="s">
        <v>62</v>
      </c>
      <c r="F76" s="5">
        <v>38991</v>
      </c>
      <c r="G76" s="4">
        <v>1800</v>
      </c>
      <c r="M76" s="6"/>
    </row>
    <row r="77" spans="1:13" x14ac:dyDescent="0.4">
      <c r="A77" s="12">
        <v>9</v>
      </c>
      <c r="B77" s="4" t="str">
        <f>"9784434325298"</f>
        <v>9784434325298</v>
      </c>
      <c r="C77" s="4" t="s">
        <v>225</v>
      </c>
      <c r="D77" s="4" t="s">
        <v>226</v>
      </c>
      <c r="E77" s="4" t="s">
        <v>227</v>
      </c>
      <c r="F77" s="5">
        <v>45167</v>
      </c>
      <c r="G77" s="4">
        <v>1800</v>
      </c>
      <c r="M77" s="6"/>
    </row>
    <row r="78" spans="1:13" x14ac:dyDescent="0.4">
      <c r="A78" s="12">
        <v>10</v>
      </c>
      <c r="B78" s="4" t="str">
        <f>"9784860641573"</f>
        <v>9784860641573</v>
      </c>
      <c r="C78" s="4" t="s">
        <v>372</v>
      </c>
      <c r="D78" s="4" t="s">
        <v>142</v>
      </c>
      <c r="E78" s="4" t="s">
        <v>62</v>
      </c>
      <c r="F78" s="5">
        <v>39234</v>
      </c>
      <c r="G78" s="4">
        <v>1800</v>
      </c>
      <c r="M78" s="6"/>
    </row>
    <row r="79" spans="1:13" x14ac:dyDescent="0.4">
      <c r="A79" s="12">
        <v>11</v>
      </c>
      <c r="B79" s="4" t="str">
        <f>"9784757440586"</f>
        <v>9784757440586</v>
      </c>
      <c r="C79" s="4" t="s">
        <v>260</v>
      </c>
      <c r="D79" s="4" t="s">
        <v>261</v>
      </c>
      <c r="E79" s="4" t="s">
        <v>71</v>
      </c>
      <c r="F79" s="5">
        <v>45314</v>
      </c>
      <c r="G79" s="4">
        <v>1700</v>
      </c>
      <c r="M79" s="6"/>
    </row>
    <row r="80" spans="1:13" x14ac:dyDescent="0.4">
      <c r="A80" s="12">
        <v>12</v>
      </c>
      <c r="B80" s="4" t="str">
        <f>"9784789018715"</f>
        <v>9784789018715</v>
      </c>
      <c r="C80" s="4" t="s">
        <v>374</v>
      </c>
      <c r="D80" s="4" t="s">
        <v>370</v>
      </c>
      <c r="E80" s="4" t="s">
        <v>79</v>
      </c>
      <c r="F80" s="5">
        <v>45281</v>
      </c>
      <c r="G80" s="4">
        <v>2200</v>
      </c>
      <c r="M80" s="6"/>
    </row>
    <row r="81" spans="1:13" x14ac:dyDescent="0.4">
      <c r="A81" s="12">
        <v>13</v>
      </c>
      <c r="B81" s="4" t="str">
        <f>"9784140351864"</f>
        <v>9784140351864</v>
      </c>
      <c r="C81" s="4" t="s">
        <v>375</v>
      </c>
      <c r="D81" s="4" t="s">
        <v>376</v>
      </c>
      <c r="E81" s="4" t="s">
        <v>30</v>
      </c>
      <c r="F81" s="5">
        <v>45365</v>
      </c>
      <c r="G81" s="4">
        <v>1900</v>
      </c>
      <c r="M81" s="6"/>
    </row>
    <row r="82" spans="1:13" x14ac:dyDescent="0.4">
      <c r="A82" s="12">
        <v>14</v>
      </c>
      <c r="B82" s="4" t="str">
        <f>"9784041112595"</f>
        <v>9784041112595</v>
      </c>
      <c r="C82" s="4" t="s">
        <v>380</v>
      </c>
      <c r="D82" s="4" t="s">
        <v>381</v>
      </c>
      <c r="E82" s="4" t="s">
        <v>27</v>
      </c>
      <c r="F82" s="5">
        <v>44310</v>
      </c>
      <c r="G82" s="4">
        <v>1600</v>
      </c>
      <c r="M82" s="6"/>
    </row>
    <row r="83" spans="1:13" x14ac:dyDescent="0.4">
      <c r="A83" s="12">
        <v>15</v>
      </c>
      <c r="B83" s="4" t="str">
        <f>"9784327453176"</f>
        <v>9784327453176</v>
      </c>
      <c r="C83" s="4" t="s">
        <v>144</v>
      </c>
      <c r="D83" s="4" t="s">
        <v>145</v>
      </c>
      <c r="E83" s="4" t="s">
        <v>138</v>
      </c>
      <c r="F83" s="5">
        <v>45285</v>
      </c>
      <c r="G83" s="4">
        <v>1900</v>
      </c>
      <c r="M83" s="6"/>
    </row>
    <row r="84" spans="1:13" x14ac:dyDescent="0.4">
      <c r="A84" s="12">
        <v>16</v>
      </c>
      <c r="B84" s="4" t="str">
        <f>"9784327431037"</f>
        <v>9784327431037</v>
      </c>
      <c r="C84" s="4" t="s">
        <v>254</v>
      </c>
      <c r="D84" s="4" t="s">
        <v>255</v>
      </c>
      <c r="E84" s="4" t="s">
        <v>138</v>
      </c>
      <c r="F84" s="5">
        <v>45316</v>
      </c>
      <c r="G84" s="4">
        <v>1700</v>
      </c>
      <c r="M84" s="6"/>
    </row>
    <row r="85" spans="1:13" x14ac:dyDescent="0.4">
      <c r="A85" s="12">
        <v>17</v>
      </c>
      <c r="B85" s="4" t="str">
        <f>"9784757440111"</f>
        <v>9784757440111</v>
      </c>
      <c r="C85" s="4" t="s">
        <v>382</v>
      </c>
      <c r="D85" s="4" t="s">
        <v>383</v>
      </c>
      <c r="E85" s="4" t="s">
        <v>71</v>
      </c>
      <c r="F85" s="5">
        <v>45230</v>
      </c>
      <c r="G85" s="4">
        <v>2000</v>
      </c>
      <c r="M85" s="6"/>
    </row>
    <row r="86" spans="1:13" x14ac:dyDescent="0.4">
      <c r="A86" s="12">
        <v>18</v>
      </c>
      <c r="B86" s="4" t="str">
        <f>"9784327431013"</f>
        <v>9784327431013</v>
      </c>
      <c r="C86" s="4" t="s">
        <v>384</v>
      </c>
      <c r="D86" s="4" t="s">
        <v>255</v>
      </c>
      <c r="E86" s="4" t="s">
        <v>138</v>
      </c>
      <c r="F86" s="5">
        <v>44859</v>
      </c>
      <c r="G86" s="4">
        <v>1700</v>
      </c>
      <c r="M86" s="6"/>
    </row>
    <row r="87" spans="1:13" x14ac:dyDescent="0.4">
      <c r="A87" s="12">
        <v>19</v>
      </c>
      <c r="B87" s="4" t="str">
        <f>"9784757440333"</f>
        <v>9784757440333</v>
      </c>
      <c r="C87" s="4" t="s">
        <v>385</v>
      </c>
      <c r="D87" s="4" t="s">
        <v>386</v>
      </c>
      <c r="E87" s="4" t="s">
        <v>71</v>
      </c>
      <c r="F87" s="5">
        <v>45346</v>
      </c>
      <c r="G87" s="4">
        <v>1600</v>
      </c>
      <c r="M87" s="6"/>
    </row>
    <row r="88" spans="1:13" x14ac:dyDescent="0.4">
      <c r="A88" s="12">
        <v>20</v>
      </c>
      <c r="B88" s="4" t="str">
        <f>"9784023322516"</f>
        <v>9784023322516</v>
      </c>
      <c r="C88" s="4" t="s">
        <v>387</v>
      </c>
      <c r="D88" s="4" t="s">
        <v>388</v>
      </c>
      <c r="E88" s="4" t="s">
        <v>11</v>
      </c>
      <c r="F88" s="5">
        <v>44700</v>
      </c>
      <c r="G88" s="4">
        <v>840</v>
      </c>
      <c r="M88" s="6"/>
    </row>
    <row r="89" spans="1:13" x14ac:dyDescent="0.4">
      <c r="M89" s="6"/>
    </row>
    <row r="90" spans="1:13" x14ac:dyDescent="0.4">
      <c r="M90" s="6"/>
    </row>
    <row r="91" spans="1:13" x14ac:dyDescent="0.4">
      <c r="M91" s="6"/>
    </row>
    <row r="92" spans="1:13" x14ac:dyDescent="0.4">
      <c r="M92" s="6"/>
    </row>
    <row r="93" spans="1:13" x14ac:dyDescent="0.4">
      <c r="M93" s="6"/>
    </row>
    <row r="94" spans="1:13" x14ac:dyDescent="0.4">
      <c r="M94" s="6"/>
    </row>
    <row r="95" spans="1:13" x14ac:dyDescent="0.4">
      <c r="M95" s="6"/>
    </row>
    <row r="96" spans="1:13" x14ac:dyDescent="0.4">
      <c r="M96" s="6"/>
    </row>
    <row r="97" spans="13:13" x14ac:dyDescent="0.4">
      <c r="M97" s="6"/>
    </row>
    <row r="98" spans="13:13" x14ac:dyDescent="0.4">
      <c r="M98" s="6"/>
    </row>
    <row r="99" spans="13:13" x14ac:dyDescent="0.4">
      <c r="M99" s="6"/>
    </row>
    <row r="100" spans="13:13" x14ac:dyDescent="0.4">
      <c r="M100" s="6"/>
    </row>
    <row r="101" spans="13:13" x14ac:dyDescent="0.4">
      <c r="M101" s="6"/>
    </row>
    <row r="102" spans="13:13" x14ac:dyDescent="0.4">
      <c r="M102" s="6"/>
    </row>
    <row r="103" spans="13:13" x14ac:dyDescent="0.4">
      <c r="M103" s="6"/>
    </row>
    <row r="104" spans="13:13" x14ac:dyDescent="0.4">
      <c r="M104" s="6"/>
    </row>
    <row r="105" spans="13:13" x14ac:dyDescent="0.4">
      <c r="M105" s="6"/>
    </row>
    <row r="106" spans="13:13" x14ac:dyDescent="0.4">
      <c r="M106" s="6"/>
    </row>
    <row r="107" spans="13:13" x14ac:dyDescent="0.4">
      <c r="M107" s="6"/>
    </row>
    <row r="108" spans="13:13" x14ac:dyDescent="0.4">
      <c r="M108" s="6"/>
    </row>
    <row r="109" spans="13:13" x14ac:dyDescent="0.4">
      <c r="M109" s="6"/>
    </row>
    <row r="110" spans="13:13" x14ac:dyDescent="0.4">
      <c r="M110" s="6"/>
    </row>
    <row r="111" spans="13:13" x14ac:dyDescent="0.4">
      <c r="M111" s="6"/>
    </row>
    <row r="112" spans="13:13" x14ac:dyDescent="0.4">
      <c r="M112" s="6"/>
    </row>
    <row r="113" spans="13:13" x14ac:dyDescent="0.4">
      <c r="M113" s="6"/>
    </row>
    <row r="114" spans="13:13" x14ac:dyDescent="0.4">
      <c r="M114" s="6"/>
    </row>
    <row r="115" spans="13:13" x14ac:dyDescent="0.4">
      <c r="M115" s="6"/>
    </row>
    <row r="116" spans="13:13" x14ac:dyDescent="0.4">
      <c r="M116" s="6"/>
    </row>
    <row r="117" spans="13:13" x14ac:dyDescent="0.4">
      <c r="M117" s="6"/>
    </row>
    <row r="118" spans="13:13" x14ac:dyDescent="0.4">
      <c r="M118" s="6"/>
    </row>
    <row r="119" spans="13:13" x14ac:dyDescent="0.4">
      <c r="M119" s="6"/>
    </row>
    <row r="120" spans="13:13" x14ac:dyDescent="0.4">
      <c r="M120" s="6"/>
    </row>
    <row r="121" spans="13:13" x14ac:dyDescent="0.4">
      <c r="M121" s="6"/>
    </row>
    <row r="122" spans="13:13" x14ac:dyDescent="0.4">
      <c r="M122" s="6"/>
    </row>
    <row r="123" spans="13:13" x14ac:dyDescent="0.4">
      <c r="M123" s="6"/>
    </row>
    <row r="124" spans="13:13" x14ac:dyDescent="0.4">
      <c r="M124" s="6"/>
    </row>
    <row r="125" spans="13:13" x14ac:dyDescent="0.4">
      <c r="M125" s="6"/>
    </row>
    <row r="126" spans="13:13" x14ac:dyDescent="0.4">
      <c r="M126" s="6"/>
    </row>
    <row r="127" spans="13:13" x14ac:dyDescent="0.4">
      <c r="M127" s="6"/>
    </row>
    <row r="128" spans="13:13" x14ac:dyDescent="0.4">
      <c r="M128" s="6"/>
    </row>
    <row r="129" spans="13:13" x14ac:dyDescent="0.4">
      <c r="M129" s="6"/>
    </row>
    <row r="130" spans="13:13" x14ac:dyDescent="0.4">
      <c r="M130" s="6"/>
    </row>
    <row r="131" spans="13:13" x14ac:dyDescent="0.4">
      <c r="M131" s="6"/>
    </row>
    <row r="132" spans="13:13" x14ac:dyDescent="0.4">
      <c r="M132" s="6"/>
    </row>
    <row r="133" spans="13:13" x14ac:dyDescent="0.4">
      <c r="M133" s="6"/>
    </row>
    <row r="134" spans="13:13" x14ac:dyDescent="0.4">
      <c r="M134" s="6"/>
    </row>
    <row r="135" spans="13:13" x14ac:dyDescent="0.4">
      <c r="M135" s="6"/>
    </row>
    <row r="136" spans="13:13" x14ac:dyDescent="0.4">
      <c r="M136" s="6"/>
    </row>
    <row r="137" spans="13:13" x14ac:dyDescent="0.4">
      <c r="M137" s="6"/>
    </row>
    <row r="138" spans="13:13" x14ac:dyDescent="0.4">
      <c r="M138" s="6"/>
    </row>
    <row r="139" spans="13:13" x14ac:dyDescent="0.4">
      <c r="M139" s="6"/>
    </row>
    <row r="140" spans="13:13" x14ac:dyDescent="0.4">
      <c r="M140" s="6"/>
    </row>
    <row r="141" spans="13:13" x14ac:dyDescent="0.4">
      <c r="M141" s="6"/>
    </row>
    <row r="142" spans="13:13" x14ac:dyDescent="0.4">
      <c r="M142" s="6"/>
    </row>
    <row r="143" spans="13:13" x14ac:dyDescent="0.4">
      <c r="M143" s="6"/>
    </row>
    <row r="144" spans="13:13" x14ac:dyDescent="0.4">
      <c r="M144" s="6"/>
    </row>
    <row r="145" spans="13:13" x14ac:dyDescent="0.4">
      <c r="M145" s="6"/>
    </row>
    <row r="146" spans="13:13" x14ac:dyDescent="0.4">
      <c r="M146" s="6"/>
    </row>
    <row r="147" spans="13:13" x14ac:dyDescent="0.4">
      <c r="M147" s="6"/>
    </row>
    <row r="148" spans="13:13" x14ac:dyDescent="0.4">
      <c r="M148" s="6"/>
    </row>
    <row r="149" spans="13:13" x14ac:dyDescent="0.4">
      <c r="M149" s="6"/>
    </row>
    <row r="150" spans="13:13" x14ac:dyDescent="0.4">
      <c r="M150" s="6"/>
    </row>
    <row r="151" spans="13:13" x14ac:dyDescent="0.4">
      <c r="M151" s="6"/>
    </row>
    <row r="152" spans="13:13" x14ac:dyDescent="0.4">
      <c r="M152" s="6"/>
    </row>
    <row r="153" spans="13:13" x14ac:dyDescent="0.4">
      <c r="M153" s="6"/>
    </row>
    <row r="154" spans="13:13" x14ac:dyDescent="0.4">
      <c r="M154" s="6"/>
    </row>
    <row r="155" spans="13:13" x14ac:dyDescent="0.4">
      <c r="M155" s="6"/>
    </row>
    <row r="156" spans="13:13" x14ac:dyDescent="0.4">
      <c r="M156" s="6"/>
    </row>
    <row r="157" spans="13:13" x14ac:dyDescent="0.4">
      <c r="M157" s="6"/>
    </row>
    <row r="158" spans="13:13" x14ac:dyDescent="0.4">
      <c r="M158" s="6"/>
    </row>
    <row r="159" spans="13:13" x14ac:dyDescent="0.4">
      <c r="M159" s="6"/>
    </row>
    <row r="160" spans="13:13" x14ac:dyDescent="0.4">
      <c r="M160" s="6"/>
    </row>
    <row r="161" spans="13:13" x14ac:dyDescent="0.4">
      <c r="M161" s="6"/>
    </row>
    <row r="162" spans="13:13" x14ac:dyDescent="0.4">
      <c r="M162" s="6"/>
    </row>
    <row r="163" spans="13:13" x14ac:dyDescent="0.4">
      <c r="M163" s="6"/>
    </row>
    <row r="164" spans="13:13" x14ac:dyDescent="0.4">
      <c r="M164" s="6"/>
    </row>
    <row r="165" spans="13:13" x14ac:dyDescent="0.4">
      <c r="M165" s="6"/>
    </row>
    <row r="166" spans="13:13" x14ac:dyDescent="0.4">
      <c r="M166" s="6"/>
    </row>
    <row r="167" spans="13:13" x14ac:dyDescent="0.4">
      <c r="M167" s="6"/>
    </row>
    <row r="168" spans="13:13" x14ac:dyDescent="0.4">
      <c r="M168" s="6"/>
    </row>
    <row r="169" spans="13:13" x14ac:dyDescent="0.4">
      <c r="M169" s="6"/>
    </row>
    <row r="170" spans="13:13" x14ac:dyDescent="0.4">
      <c r="M170" s="6"/>
    </row>
    <row r="171" spans="13:13" x14ac:dyDescent="0.4">
      <c r="M171" s="6"/>
    </row>
    <row r="172" spans="13:13" x14ac:dyDescent="0.4">
      <c r="M172" s="6"/>
    </row>
    <row r="173" spans="13:13" x14ac:dyDescent="0.4">
      <c r="M173" s="6"/>
    </row>
    <row r="174" spans="13:13" x14ac:dyDescent="0.4">
      <c r="M174" s="6"/>
    </row>
    <row r="175" spans="13:13" x14ac:dyDescent="0.4">
      <c r="M175" s="6"/>
    </row>
    <row r="176" spans="13:13" x14ac:dyDescent="0.4">
      <c r="M176" s="6"/>
    </row>
    <row r="177" spans="13:13" x14ac:dyDescent="0.4">
      <c r="M177" s="6"/>
    </row>
    <row r="178" spans="13:13" x14ac:dyDescent="0.4">
      <c r="M178" s="6"/>
    </row>
    <row r="179" spans="13:13" x14ac:dyDescent="0.4">
      <c r="M179" s="6"/>
    </row>
    <row r="180" spans="13:13" x14ac:dyDescent="0.4">
      <c r="M180" s="6"/>
    </row>
    <row r="181" spans="13:13" x14ac:dyDescent="0.4">
      <c r="M181" s="6"/>
    </row>
    <row r="182" spans="13:13" x14ac:dyDescent="0.4">
      <c r="M182" s="6"/>
    </row>
    <row r="183" spans="13:13" x14ac:dyDescent="0.4">
      <c r="M183" s="6"/>
    </row>
    <row r="184" spans="13:13" x14ac:dyDescent="0.4">
      <c r="M184" s="6"/>
    </row>
    <row r="185" spans="13:13" x14ac:dyDescent="0.4">
      <c r="M185" s="6"/>
    </row>
    <row r="186" spans="13:13" x14ac:dyDescent="0.4">
      <c r="M186" s="6"/>
    </row>
    <row r="187" spans="13:13" x14ac:dyDescent="0.4">
      <c r="M187" s="6"/>
    </row>
    <row r="188" spans="13:13" x14ac:dyDescent="0.4">
      <c r="M188" s="6"/>
    </row>
    <row r="189" spans="13:13" x14ac:dyDescent="0.4">
      <c r="M189" s="6"/>
    </row>
    <row r="190" spans="13:13" x14ac:dyDescent="0.4">
      <c r="M190" s="6"/>
    </row>
    <row r="191" spans="13:13" x14ac:dyDescent="0.4">
      <c r="M191" s="6"/>
    </row>
    <row r="192" spans="13:13" x14ac:dyDescent="0.4">
      <c r="M192" s="6"/>
    </row>
    <row r="193" spans="13:13" x14ac:dyDescent="0.4">
      <c r="M193" s="6"/>
    </row>
    <row r="194" spans="13:13" x14ac:dyDescent="0.4">
      <c r="M194" s="6"/>
    </row>
    <row r="195" spans="13:13" x14ac:dyDescent="0.4">
      <c r="M195" s="6"/>
    </row>
    <row r="196" spans="13:13" x14ac:dyDescent="0.4">
      <c r="M196" s="6"/>
    </row>
    <row r="197" spans="13:13" x14ac:dyDescent="0.4">
      <c r="M197" s="6"/>
    </row>
    <row r="198" spans="13:13" x14ac:dyDescent="0.4">
      <c r="M198" s="6"/>
    </row>
    <row r="199" spans="13:13" x14ac:dyDescent="0.4">
      <c r="M199" s="6"/>
    </row>
    <row r="200" spans="13:13" x14ac:dyDescent="0.4">
      <c r="M200" s="6"/>
    </row>
    <row r="201" spans="13:13" x14ac:dyDescent="0.4">
      <c r="M201" s="6"/>
    </row>
    <row r="202" spans="13:13" x14ac:dyDescent="0.4">
      <c r="M202" s="6"/>
    </row>
    <row r="203" spans="13:13" x14ac:dyDescent="0.4">
      <c r="M203" s="6"/>
    </row>
    <row r="204" spans="13:13" x14ac:dyDescent="0.4">
      <c r="M204" s="6"/>
    </row>
    <row r="205" spans="13:13" x14ac:dyDescent="0.4">
      <c r="M205" s="6"/>
    </row>
    <row r="206" spans="13:13" x14ac:dyDescent="0.4">
      <c r="M206" s="6"/>
    </row>
    <row r="207" spans="13:13" x14ac:dyDescent="0.4">
      <c r="M207" s="6"/>
    </row>
    <row r="208" spans="13:13" x14ac:dyDescent="0.4">
      <c r="M208" s="6"/>
    </row>
    <row r="209" spans="13:13" x14ac:dyDescent="0.4">
      <c r="M209" s="6"/>
    </row>
    <row r="210" spans="13:13" x14ac:dyDescent="0.4">
      <c r="M210" s="6"/>
    </row>
    <row r="211" spans="13:13" x14ac:dyDescent="0.4">
      <c r="M211" s="6"/>
    </row>
    <row r="212" spans="13:13" x14ac:dyDescent="0.4">
      <c r="M212" s="6"/>
    </row>
    <row r="213" spans="13:13" x14ac:dyDescent="0.4">
      <c r="M213" s="6"/>
    </row>
    <row r="214" spans="13:13" x14ac:dyDescent="0.4">
      <c r="M214" s="6"/>
    </row>
    <row r="215" spans="13:13" x14ac:dyDescent="0.4">
      <c r="M215" s="6"/>
    </row>
    <row r="216" spans="13:13" x14ac:dyDescent="0.4">
      <c r="M216" s="6"/>
    </row>
    <row r="217" spans="13:13" x14ac:dyDescent="0.4">
      <c r="M217" s="6"/>
    </row>
    <row r="218" spans="13:13" x14ac:dyDescent="0.4">
      <c r="M218" s="6"/>
    </row>
    <row r="219" spans="13:13" x14ac:dyDescent="0.4">
      <c r="M219" s="6"/>
    </row>
    <row r="220" spans="13:13" x14ac:dyDescent="0.4">
      <c r="M220" s="6"/>
    </row>
    <row r="221" spans="13:13" x14ac:dyDescent="0.4">
      <c r="M221" s="6"/>
    </row>
    <row r="222" spans="13:13" x14ac:dyDescent="0.4">
      <c r="M222" s="6"/>
    </row>
    <row r="223" spans="13:13" x14ac:dyDescent="0.4">
      <c r="M223" s="6"/>
    </row>
    <row r="224" spans="13:13" x14ac:dyDescent="0.4">
      <c r="M224" s="6"/>
    </row>
    <row r="225" spans="13:13" x14ac:dyDescent="0.4">
      <c r="M225" s="6"/>
    </row>
    <row r="226" spans="13:13" x14ac:dyDescent="0.4">
      <c r="M226" s="6"/>
    </row>
    <row r="227" spans="13:13" x14ac:dyDescent="0.4">
      <c r="M227" s="6"/>
    </row>
    <row r="228" spans="13:13" x14ac:dyDescent="0.4">
      <c r="M228" s="6"/>
    </row>
    <row r="229" spans="13:13" x14ac:dyDescent="0.4">
      <c r="M229" s="6"/>
    </row>
    <row r="230" spans="13:13" x14ac:dyDescent="0.4">
      <c r="M230" s="6"/>
    </row>
    <row r="231" spans="13:13" x14ac:dyDescent="0.4">
      <c r="M231" s="6"/>
    </row>
    <row r="232" spans="13:13" x14ac:dyDescent="0.4">
      <c r="M232" s="6"/>
    </row>
    <row r="233" spans="13:13" x14ac:dyDescent="0.4">
      <c r="M233" s="6"/>
    </row>
    <row r="234" spans="13:13" x14ac:dyDescent="0.4">
      <c r="M234" s="6"/>
    </row>
    <row r="235" spans="13:13" x14ac:dyDescent="0.4">
      <c r="M235" s="6"/>
    </row>
    <row r="236" spans="13:13" x14ac:dyDescent="0.4">
      <c r="M236" s="6"/>
    </row>
    <row r="237" spans="13:13" x14ac:dyDescent="0.4">
      <c r="M237" s="6"/>
    </row>
    <row r="238" spans="13:13" x14ac:dyDescent="0.4">
      <c r="M238" s="6"/>
    </row>
    <row r="239" spans="13:13" x14ac:dyDescent="0.4">
      <c r="M239" s="6"/>
    </row>
    <row r="240" spans="13:13" x14ac:dyDescent="0.4">
      <c r="M240" s="6"/>
    </row>
    <row r="241" spans="13:13" x14ac:dyDescent="0.4">
      <c r="M241" s="6"/>
    </row>
    <row r="242" spans="13:13" x14ac:dyDescent="0.4">
      <c r="M242" s="6"/>
    </row>
    <row r="243" spans="13:13" x14ac:dyDescent="0.4">
      <c r="M243" s="6"/>
    </row>
    <row r="244" spans="13:13" x14ac:dyDescent="0.4">
      <c r="M244" s="6"/>
    </row>
    <row r="245" spans="13:13" x14ac:dyDescent="0.4">
      <c r="M245" s="6"/>
    </row>
    <row r="246" spans="13:13" x14ac:dyDescent="0.4">
      <c r="M246" s="6"/>
    </row>
    <row r="247" spans="13:13" x14ac:dyDescent="0.4">
      <c r="M247" s="6"/>
    </row>
    <row r="248" spans="13:13" x14ac:dyDescent="0.4">
      <c r="M248" s="6"/>
    </row>
    <row r="249" spans="13:13" x14ac:dyDescent="0.4">
      <c r="M249" s="6"/>
    </row>
    <row r="250" spans="13:13" x14ac:dyDescent="0.4">
      <c r="M250" s="6"/>
    </row>
    <row r="251" spans="13:13" x14ac:dyDescent="0.4">
      <c r="M251" s="6"/>
    </row>
    <row r="252" spans="13:13" x14ac:dyDescent="0.4">
      <c r="M252" s="6"/>
    </row>
    <row r="253" spans="13:13" x14ac:dyDescent="0.4">
      <c r="M253" s="6"/>
    </row>
    <row r="254" spans="13:13" x14ac:dyDescent="0.4">
      <c r="M254" s="6"/>
    </row>
    <row r="255" spans="13:13" x14ac:dyDescent="0.4">
      <c r="M255" s="6"/>
    </row>
    <row r="256" spans="13:13" x14ac:dyDescent="0.4">
      <c r="M256" s="6"/>
    </row>
    <row r="257" spans="13:13" x14ac:dyDescent="0.4">
      <c r="M257" s="6"/>
    </row>
    <row r="258" spans="13:13" x14ac:dyDescent="0.4">
      <c r="M258" s="6"/>
    </row>
    <row r="259" spans="13:13" x14ac:dyDescent="0.4">
      <c r="M259" s="6"/>
    </row>
    <row r="260" spans="13:13" x14ac:dyDescent="0.4">
      <c r="M260" s="6"/>
    </row>
    <row r="261" spans="13:13" x14ac:dyDescent="0.4">
      <c r="M261" s="6"/>
    </row>
    <row r="262" spans="13:13" x14ac:dyDescent="0.4">
      <c r="M262" s="6"/>
    </row>
    <row r="263" spans="13:13" x14ac:dyDescent="0.4">
      <c r="M263" s="6"/>
    </row>
    <row r="264" spans="13:13" x14ac:dyDescent="0.4">
      <c r="M264" s="6"/>
    </row>
    <row r="265" spans="13:13" x14ac:dyDescent="0.4">
      <c r="M265" s="6"/>
    </row>
    <row r="266" spans="13:13" x14ac:dyDescent="0.4">
      <c r="M266" s="6"/>
    </row>
    <row r="267" spans="13:13" x14ac:dyDescent="0.4">
      <c r="M267" s="6"/>
    </row>
    <row r="268" spans="13:13" x14ac:dyDescent="0.4">
      <c r="M268" s="6"/>
    </row>
    <row r="269" spans="13:13" x14ac:dyDescent="0.4">
      <c r="M269" s="6"/>
    </row>
    <row r="270" spans="13:13" x14ac:dyDescent="0.4">
      <c r="M270" s="6"/>
    </row>
    <row r="271" spans="13:13" x14ac:dyDescent="0.4">
      <c r="M271" s="6"/>
    </row>
    <row r="272" spans="13:13" x14ac:dyDescent="0.4">
      <c r="M272" s="6"/>
    </row>
    <row r="273" spans="13:13" x14ac:dyDescent="0.4">
      <c r="M273" s="6"/>
    </row>
    <row r="274" spans="13:13" x14ac:dyDescent="0.4">
      <c r="M274" s="6"/>
    </row>
    <row r="275" spans="13:13" x14ac:dyDescent="0.4">
      <c r="M275" s="6"/>
    </row>
    <row r="276" spans="13:13" x14ac:dyDescent="0.4">
      <c r="M276" s="6"/>
    </row>
    <row r="277" spans="13:13" x14ac:dyDescent="0.4">
      <c r="M277" s="6"/>
    </row>
    <row r="278" spans="13:13" x14ac:dyDescent="0.4">
      <c r="M278" s="6"/>
    </row>
    <row r="279" spans="13:13" x14ac:dyDescent="0.4">
      <c r="M279" s="6"/>
    </row>
    <row r="280" spans="13:13" x14ac:dyDescent="0.4">
      <c r="M280" s="6"/>
    </row>
    <row r="281" spans="13:13" x14ac:dyDescent="0.4">
      <c r="M281" s="6"/>
    </row>
    <row r="282" spans="13:13" x14ac:dyDescent="0.4">
      <c r="M282" s="6"/>
    </row>
    <row r="283" spans="13:13" x14ac:dyDescent="0.4">
      <c r="M283" s="6"/>
    </row>
    <row r="284" spans="13:13" x14ac:dyDescent="0.4">
      <c r="M284" s="6"/>
    </row>
    <row r="285" spans="13:13" x14ac:dyDescent="0.4">
      <c r="M285" s="6"/>
    </row>
    <row r="286" spans="13:13" x14ac:dyDescent="0.4">
      <c r="M286" s="6"/>
    </row>
    <row r="287" spans="13:13" x14ac:dyDescent="0.4">
      <c r="M287" s="6"/>
    </row>
    <row r="288" spans="13:13" x14ac:dyDescent="0.4">
      <c r="M288" s="6"/>
    </row>
    <row r="289" spans="13:13" x14ac:dyDescent="0.4">
      <c r="M289" s="6"/>
    </row>
    <row r="290" spans="13:13" x14ac:dyDescent="0.4">
      <c r="M290" s="6"/>
    </row>
    <row r="291" spans="13:13" x14ac:dyDescent="0.4">
      <c r="M291" s="6"/>
    </row>
    <row r="292" spans="13:13" x14ac:dyDescent="0.4">
      <c r="M292" s="6"/>
    </row>
    <row r="293" spans="13:13" x14ac:dyDescent="0.4">
      <c r="M293" s="6"/>
    </row>
    <row r="294" spans="13:13" x14ac:dyDescent="0.4">
      <c r="M294" s="6"/>
    </row>
    <row r="295" spans="13:13" x14ac:dyDescent="0.4">
      <c r="M295" s="6"/>
    </row>
    <row r="296" spans="13:13" x14ac:dyDescent="0.4">
      <c r="M296" s="6"/>
    </row>
    <row r="297" spans="13:13" x14ac:dyDescent="0.4">
      <c r="M297" s="6"/>
    </row>
    <row r="298" spans="13:13" x14ac:dyDescent="0.4">
      <c r="M298" s="6"/>
    </row>
    <row r="299" spans="13:13" x14ac:dyDescent="0.4">
      <c r="M299" s="6"/>
    </row>
    <row r="300" spans="13:13" x14ac:dyDescent="0.4">
      <c r="M300" s="6"/>
    </row>
    <row r="301" spans="13:13" x14ac:dyDescent="0.4">
      <c r="M301" s="6"/>
    </row>
    <row r="302" spans="13:13" x14ac:dyDescent="0.4">
      <c r="M302" s="6"/>
    </row>
    <row r="303" spans="13:13" x14ac:dyDescent="0.4">
      <c r="M303" s="6"/>
    </row>
    <row r="304" spans="13:13" x14ac:dyDescent="0.4">
      <c r="M304" s="6"/>
    </row>
    <row r="305" spans="13:13" x14ac:dyDescent="0.4">
      <c r="M305" s="6"/>
    </row>
    <row r="306" spans="13:13" x14ac:dyDescent="0.4">
      <c r="M306" s="6"/>
    </row>
    <row r="307" spans="13:13" x14ac:dyDescent="0.4">
      <c r="M307" s="6"/>
    </row>
    <row r="308" spans="13:13" x14ac:dyDescent="0.4">
      <c r="M308" s="6"/>
    </row>
    <row r="309" spans="13:13" x14ac:dyDescent="0.4">
      <c r="M309" s="6"/>
    </row>
    <row r="310" spans="13:13" x14ac:dyDescent="0.4">
      <c r="M310" s="6"/>
    </row>
    <row r="311" spans="13:13" x14ac:dyDescent="0.4">
      <c r="M311" s="6"/>
    </row>
    <row r="312" spans="13:13" x14ac:dyDescent="0.4">
      <c r="M312" s="6"/>
    </row>
    <row r="313" spans="13:13" x14ac:dyDescent="0.4">
      <c r="M313" s="6"/>
    </row>
    <row r="314" spans="13:13" x14ac:dyDescent="0.4">
      <c r="M314" s="6"/>
    </row>
    <row r="315" spans="13:13" x14ac:dyDescent="0.4">
      <c r="M315" s="6"/>
    </row>
    <row r="316" spans="13:13" x14ac:dyDescent="0.4">
      <c r="M316" s="6"/>
    </row>
    <row r="317" spans="13:13" x14ac:dyDescent="0.4">
      <c r="M317" s="6"/>
    </row>
    <row r="318" spans="13:13" x14ac:dyDescent="0.4">
      <c r="M318" s="6"/>
    </row>
    <row r="319" spans="13:13" x14ac:dyDescent="0.4">
      <c r="M319" s="6"/>
    </row>
    <row r="320" spans="13:13" x14ac:dyDescent="0.4">
      <c r="M320" s="6"/>
    </row>
    <row r="321" spans="13:13" x14ac:dyDescent="0.4">
      <c r="M321" s="6"/>
    </row>
    <row r="322" spans="13:13" x14ac:dyDescent="0.4">
      <c r="M322" s="6"/>
    </row>
    <row r="323" spans="13:13" x14ac:dyDescent="0.4">
      <c r="M323" s="6"/>
    </row>
    <row r="324" spans="13:13" x14ac:dyDescent="0.4">
      <c r="M324" s="6"/>
    </row>
    <row r="325" spans="13:13" x14ac:dyDescent="0.4">
      <c r="M325" s="6"/>
    </row>
    <row r="326" spans="13:13" x14ac:dyDescent="0.4">
      <c r="M326" s="6"/>
    </row>
    <row r="327" spans="13:13" x14ac:dyDescent="0.4">
      <c r="M327" s="6"/>
    </row>
    <row r="328" spans="13:13" x14ac:dyDescent="0.4">
      <c r="M328" s="6"/>
    </row>
    <row r="329" spans="13:13" x14ac:dyDescent="0.4">
      <c r="M329" s="6"/>
    </row>
    <row r="330" spans="13:13" x14ac:dyDescent="0.4">
      <c r="M330" s="6"/>
    </row>
    <row r="331" spans="13:13" x14ac:dyDescent="0.4">
      <c r="M331" s="6"/>
    </row>
    <row r="332" spans="13:13" x14ac:dyDescent="0.4">
      <c r="M332" s="6"/>
    </row>
    <row r="333" spans="13:13" x14ac:dyDescent="0.4">
      <c r="M333" s="6"/>
    </row>
    <row r="334" spans="13:13" x14ac:dyDescent="0.4">
      <c r="M334" s="6"/>
    </row>
    <row r="335" spans="13:13" x14ac:dyDescent="0.4">
      <c r="M335" s="6"/>
    </row>
    <row r="336" spans="13:13" x14ac:dyDescent="0.4">
      <c r="M336" s="6"/>
    </row>
    <row r="337" spans="13:13" x14ac:dyDescent="0.4">
      <c r="M337" s="6"/>
    </row>
    <row r="338" spans="13:13" x14ac:dyDescent="0.4">
      <c r="M338" s="6"/>
    </row>
    <row r="339" spans="13:13" x14ac:dyDescent="0.4">
      <c r="M339" s="6"/>
    </row>
    <row r="340" spans="13:13" x14ac:dyDescent="0.4">
      <c r="M340" s="6"/>
    </row>
    <row r="341" spans="13:13" x14ac:dyDescent="0.4">
      <c r="M341" s="6"/>
    </row>
    <row r="342" spans="13:13" x14ac:dyDescent="0.4">
      <c r="M342" s="6"/>
    </row>
    <row r="343" spans="13:13" x14ac:dyDescent="0.4">
      <c r="M343" s="6"/>
    </row>
    <row r="344" spans="13:13" x14ac:dyDescent="0.4">
      <c r="M344" s="6"/>
    </row>
    <row r="345" spans="13:13" x14ac:dyDescent="0.4">
      <c r="M345" s="6"/>
    </row>
    <row r="346" spans="13:13" x14ac:dyDescent="0.4">
      <c r="M346" s="6"/>
    </row>
    <row r="347" spans="13:13" x14ac:dyDescent="0.4">
      <c r="M347" s="6"/>
    </row>
    <row r="348" spans="13:13" x14ac:dyDescent="0.4">
      <c r="M348" s="6"/>
    </row>
    <row r="349" spans="13:13" x14ac:dyDescent="0.4">
      <c r="M349" s="6"/>
    </row>
    <row r="350" spans="13:13" x14ac:dyDescent="0.4">
      <c r="M350" s="6"/>
    </row>
    <row r="351" spans="13:13" x14ac:dyDescent="0.4">
      <c r="M351" s="6"/>
    </row>
    <row r="352" spans="13:13" x14ac:dyDescent="0.4">
      <c r="M352" s="6"/>
    </row>
    <row r="353" spans="13:13" x14ac:dyDescent="0.4">
      <c r="M353" s="6"/>
    </row>
    <row r="354" spans="13:13" x14ac:dyDescent="0.4">
      <c r="M354" s="6"/>
    </row>
    <row r="355" spans="13:13" x14ac:dyDescent="0.4">
      <c r="M355" s="6"/>
    </row>
    <row r="356" spans="13:13" x14ac:dyDescent="0.4">
      <c r="M356" s="6"/>
    </row>
    <row r="357" spans="13:13" x14ac:dyDescent="0.4">
      <c r="M357" s="6"/>
    </row>
    <row r="358" spans="13:13" x14ac:dyDescent="0.4">
      <c r="M358" s="6"/>
    </row>
    <row r="359" spans="13:13" x14ac:dyDescent="0.4">
      <c r="M359" s="6"/>
    </row>
    <row r="360" spans="13:13" x14ac:dyDescent="0.4">
      <c r="M360" s="6"/>
    </row>
    <row r="361" spans="13:13" x14ac:dyDescent="0.4">
      <c r="M361" s="6"/>
    </row>
    <row r="362" spans="13:13" x14ac:dyDescent="0.4">
      <c r="M362" s="6"/>
    </row>
    <row r="363" spans="13:13" x14ac:dyDescent="0.4">
      <c r="M363" s="6"/>
    </row>
    <row r="364" spans="13:13" x14ac:dyDescent="0.4">
      <c r="M364" s="6"/>
    </row>
    <row r="365" spans="13:13" x14ac:dyDescent="0.4">
      <c r="M365" s="6"/>
    </row>
    <row r="366" spans="13:13" x14ac:dyDescent="0.4">
      <c r="M366" s="6"/>
    </row>
    <row r="367" spans="13:13" x14ac:dyDescent="0.4">
      <c r="M367" s="6"/>
    </row>
    <row r="368" spans="13:13" x14ac:dyDescent="0.4">
      <c r="M368" s="6"/>
    </row>
    <row r="369" spans="13:13" x14ac:dyDescent="0.4">
      <c r="M369" s="6"/>
    </row>
    <row r="370" spans="13:13" x14ac:dyDescent="0.4">
      <c r="M370" s="6"/>
    </row>
    <row r="371" spans="13:13" x14ac:dyDescent="0.4">
      <c r="M371" s="6"/>
    </row>
    <row r="372" spans="13:13" x14ac:dyDescent="0.4">
      <c r="M372" s="6"/>
    </row>
    <row r="373" spans="13:13" x14ac:dyDescent="0.4">
      <c r="M373" s="6"/>
    </row>
    <row r="374" spans="13:13" x14ac:dyDescent="0.4">
      <c r="M374" s="6"/>
    </row>
    <row r="375" spans="13:13" x14ac:dyDescent="0.4">
      <c r="M375" s="6"/>
    </row>
    <row r="376" spans="13:13" x14ac:dyDescent="0.4">
      <c r="M376" s="6"/>
    </row>
    <row r="377" spans="13:13" x14ac:dyDescent="0.4">
      <c r="M377" s="6"/>
    </row>
    <row r="378" spans="13:13" x14ac:dyDescent="0.4">
      <c r="M378" s="6"/>
    </row>
    <row r="379" spans="13:13" x14ac:dyDescent="0.4">
      <c r="M379" s="6"/>
    </row>
    <row r="380" spans="13:13" x14ac:dyDescent="0.4">
      <c r="M380" s="6"/>
    </row>
    <row r="381" spans="13:13" x14ac:dyDescent="0.4">
      <c r="M381" s="6"/>
    </row>
    <row r="382" spans="13:13" x14ac:dyDescent="0.4">
      <c r="M382" s="6"/>
    </row>
    <row r="383" spans="13:13" x14ac:dyDescent="0.4">
      <c r="M383" s="6"/>
    </row>
    <row r="384" spans="13:13" x14ac:dyDescent="0.4">
      <c r="M384" s="6"/>
    </row>
    <row r="385" spans="13:13" x14ac:dyDescent="0.4">
      <c r="M385" s="6"/>
    </row>
    <row r="386" spans="13:13" x14ac:dyDescent="0.4">
      <c r="M386" s="6"/>
    </row>
    <row r="387" spans="13:13" x14ac:dyDescent="0.4">
      <c r="M387" s="6"/>
    </row>
    <row r="388" spans="13:13" x14ac:dyDescent="0.4">
      <c r="M388" s="6"/>
    </row>
    <row r="389" spans="13:13" x14ac:dyDescent="0.4">
      <c r="M389" s="6"/>
    </row>
    <row r="390" spans="13:13" x14ac:dyDescent="0.4">
      <c r="M390" s="6"/>
    </row>
    <row r="391" spans="13:13" x14ac:dyDescent="0.4">
      <c r="M391" s="6"/>
    </row>
    <row r="392" spans="13:13" x14ac:dyDescent="0.4">
      <c r="M392" s="6"/>
    </row>
    <row r="393" spans="13:13" x14ac:dyDescent="0.4">
      <c r="M393" s="6"/>
    </row>
    <row r="394" spans="13:13" x14ac:dyDescent="0.4">
      <c r="M394" s="6"/>
    </row>
    <row r="395" spans="13:13" x14ac:dyDescent="0.4">
      <c r="M395" s="6"/>
    </row>
    <row r="396" spans="13:13" x14ac:dyDescent="0.4">
      <c r="M396" s="6"/>
    </row>
    <row r="397" spans="13:13" x14ac:dyDescent="0.4">
      <c r="M397" s="6"/>
    </row>
    <row r="398" spans="13:13" x14ac:dyDescent="0.4">
      <c r="M398" s="6"/>
    </row>
    <row r="399" spans="13:13" x14ac:dyDescent="0.4">
      <c r="M399" s="6"/>
    </row>
    <row r="400" spans="13:13" x14ac:dyDescent="0.4">
      <c r="M400" s="6"/>
    </row>
    <row r="401" spans="13:13" x14ac:dyDescent="0.4">
      <c r="M401" s="6"/>
    </row>
    <row r="402" spans="13:13" x14ac:dyDescent="0.4">
      <c r="M402" s="6"/>
    </row>
    <row r="403" spans="13:13" x14ac:dyDescent="0.4">
      <c r="M403" s="6"/>
    </row>
    <row r="404" spans="13:13" x14ac:dyDescent="0.4">
      <c r="M404" s="6"/>
    </row>
    <row r="405" spans="13:13" x14ac:dyDescent="0.4">
      <c r="M405" s="6"/>
    </row>
    <row r="406" spans="13:13" x14ac:dyDescent="0.4">
      <c r="M406" s="6"/>
    </row>
    <row r="407" spans="13:13" x14ac:dyDescent="0.4">
      <c r="M407" s="6"/>
    </row>
    <row r="408" spans="13:13" x14ac:dyDescent="0.4">
      <c r="M408" s="6"/>
    </row>
    <row r="409" spans="13:13" x14ac:dyDescent="0.4">
      <c r="M409" s="6"/>
    </row>
    <row r="410" spans="13:13" x14ac:dyDescent="0.4">
      <c r="M410" s="6"/>
    </row>
    <row r="411" spans="13:13" x14ac:dyDescent="0.4">
      <c r="M411" s="6"/>
    </row>
    <row r="412" spans="13:13" x14ac:dyDescent="0.4">
      <c r="M412" s="6"/>
    </row>
    <row r="413" spans="13:13" x14ac:dyDescent="0.4">
      <c r="M413" s="6"/>
    </row>
    <row r="414" spans="13:13" x14ac:dyDescent="0.4">
      <c r="M414" s="6"/>
    </row>
    <row r="415" spans="13:13" x14ac:dyDescent="0.4">
      <c r="M415" s="6"/>
    </row>
    <row r="416" spans="13:13" x14ac:dyDescent="0.4">
      <c r="M416" s="6"/>
    </row>
    <row r="417" spans="13:13" x14ac:dyDescent="0.4">
      <c r="M417" s="6"/>
    </row>
    <row r="418" spans="13:13" x14ac:dyDescent="0.4">
      <c r="M418" s="6"/>
    </row>
    <row r="419" spans="13:13" x14ac:dyDescent="0.4">
      <c r="M419" s="6"/>
    </row>
    <row r="420" spans="13:13" x14ac:dyDescent="0.4">
      <c r="M420" s="6"/>
    </row>
    <row r="421" spans="13:13" x14ac:dyDescent="0.4">
      <c r="M421" s="6"/>
    </row>
    <row r="422" spans="13:13" x14ac:dyDescent="0.4">
      <c r="M422" s="6"/>
    </row>
    <row r="423" spans="13:13" x14ac:dyDescent="0.4">
      <c r="M423" s="6"/>
    </row>
    <row r="424" spans="13:13" x14ac:dyDescent="0.4">
      <c r="M424" s="6"/>
    </row>
    <row r="425" spans="13:13" x14ac:dyDescent="0.4">
      <c r="M425" s="6"/>
    </row>
    <row r="426" spans="13:13" x14ac:dyDescent="0.4">
      <c r="M426" s="6"/>
    </row>
    <row r="427" spans="13:13" x14ac:dyDescent="0.4">
      <c r="M427" s="6"/>
    </row>
    <row r="428" spans="13:13" x14ac:dyDescent="0.4">
      <c r="M428" s="6"/>
    </row>
    <row r="429" spans="13:13" x14ac:dyDescent="0.4">
      <c r="M429" s="6"/>
    </row>
    <row r="430" spans="13:13" x14ac:dyDescent="0.4">
      <c r="M430" s="6"/>
    </row>
    <row r="431" spans="13:13" x14ac:dyDescent="0.4">
      <c r="M431" s="6"/>
    </row>
    <row r="432" spans="13:13" x14ac:dyDescent="0.4">
      <c r="M432" s="6"/>
    </row>
    <row r="433" spans="13:13" x14ac:dyDescent="0.4">
      <c r="M433" s="6"/>
    </row>
    <row r="434" spans="13:13" x14ac:dyDescent="0.4">
      <c r="M434" s="6"/>
    </row>
    <row r="435" spans="13:13" x14ac:dyDescent="0.4">
      <c r="M435" s="6"/>
    </row>
    <row r="436" spans="13:13" x14ac:dyDescent="0.4">
      <c r="M436" s="6"/>
    </row>
    <row r="437" spans="13:13" x14ac:dyDescent="0.4">
      <c r="M437" s="6"/>
    </row>
    <row r="438" spans="13:13" x14ac:dyDescent="0.4">
      <c r="M438" s="6"/>
    </row>
    <row r="439" spans="13:13" x14ac:dyDescent="0.4">
      <c r="M439" s="6"/>
    </row>
    <row r="440" spans="13:13" x14ac:dyDescent="0.4">
      <c r="M440" s="6"/>
    </row>
    <row r="441" spans="13:13" x14ac:dyDescent="0.4">
      <c r="M441" s="6"/>
    </row>
    <row r="442" spans="13:13" x14ac:dyDescent="0.4">
      <c r="M442" s="6"/>
    </row>
    <row r="443" spans="13:13" x14ac:dyDescent="0.4">
      <c r="M443" s="6"/>
    </row>
    <row r="444" spans="13:13" x14ac:dyDescent="0.4">
      <c r="M444" s="6"/>
    </row>
    <row r="445" spans="13:13" x14ac:dyDescent="0.4">
      <c r="M445" s="6"/>
    </row>
    <row r="446" spans="13:13" x14ac:dyDescent="0.4">
      <c r="M446" s="6"/>
    </row>
    <row r="447" spans="13:13" x14ac:dyDescent="0.4">
      <c r="M447" s="6"/>
    </row>
    <row r="448" spans="13:13" x14ac:dyDescent="0.4">
      <c r="M448" s="6"/>
    </row>
    <row r="449" spans="13:13" x14ac:dyDescent="0.4">
      <c r="M449" s="6"/>
    </row>
    <row r="450" spans="13:13" x14ac:dyDescent="0.4">
      <c r="M450" s="6"/>
    </row>
    <row r="451" spans="13:13" x14ac:dyDescent="0.4">
      <c r="M451" s="6"/>
    </row>
    <row r="452" spans="13:13" x14ac:dyDescent="0.4">
      <c r="M452" s="6"/>
    </row>
    <row r="453" spans="13:13" x14ac:dyDescent="0.4">
      <c r="M453" s="6"/>
    </row>
    <row r="454" spans="13:13" x14ac:dyDescent="0.4">
      <c r="M454" s="6"/>
    </row>
    <row r="455" spans="13:13" x14ac:dyDescent="0.4">
      <c r="M455" s="6"/>
    </row>
    <row r="456" spans="13:13" x14ac:dyDescent="0.4">
      <c r="M456" s="6"/>
    </row>
    <row r="457" spans="13:13" x14ac:dyDescent="0.4">
      <c r="M457" s="6"/>
    </row>
    <row r="458" spans="13:13" x14ac:dyDescent="0.4">
      <c r="M458" s="6"/>
    </row>
    <row r="459" spans="13:13" x14ac:dyDescent="0.4">
      <c r="M459" s="6"/>
    </row>
    <row r="460" spans="13:13" x14ac:dyDescent="0.4">
      <c r="M460" s="6"/>
    </row>
    <row r="461" spans="13:13" x14ac:dyDescent="0.4">
      <c r="M461" s="6"/>
    </row>
    <row r="462" spans="13:13" x14ac:dyDescent="0.4">
      <c r="M462" s="6"/>
    </row>
    <row r="463" spans="13:13" x14ac:dyDescent="0.4">
      <c r="M463" s="6"/>
    </row>
    <row r="464" spans="13:13" x14ac:dyDescent="0.4">
      <c r="M464" s="6"/>
    </row>
    <row r="465" spans="13:13" x14ac:dyDescent="0.4">
      <c r="M465" s="6"/>
    </row>
    <row r="466" spans="13:13" x14ac:dyDescent="0.4">
      <c r="M466" s="6"/>
    </row>
    <row r="467" spans="13:13" x14ac:dyDescent="0.4">
      <c r="M467" s="6"/>
    </row>
    <row r="468" spans="13:13" x14ac:dyDescent="0.4">
      <c r="M468" s="6"/>
    </row>
    <row r="469" spans="13:13" x14ac:dyDescent="0.4">
      <c r="M469" s="6"/>
    </row>
    <row r="470" spans="13:13" x14ac:dyDescent="0.4">
      <c r="M470" s="6"/>
    </row>
    <row r="471" spans="13:13" x14ac:dyDescent="0.4">
      <c r="M471" s="6"/>
    </row>
    <row r="472" spans="13:13" x14ac:dyDescent="0.4">
      <c r="M472" s="6"/>
    </row>
    <row r="473" spans="13:13" x14ac:dyDescent="0.4">
      <c r="M473" s="6"/>
    </row>
    <row r="474" spans="13:13" x14ac:dyDescent="0.4">
      <c r="M474" s="6"/>
    </row>
    <row r="475" spans="13:13" x14ac:dyDescent="0.4">
      <c r="M475" s="6"/>
    </row>
    <row r="476" spans="13:13" x14ac:dyDescent="0.4">
      <c r="M476" s="6"/>
    </row>
    <row r="477" spans="13:13" x14ac:dyDescent="0.4">
      <c r="M477" s="6"/>
    </row>
    <row r="478" spans="13:13" x14ac:dyDescent="0.4">
      <c r="M478" s="6"/>
    </row>
    <row r="479" spans="13:13" x14ac:dyDescent="0.4">
      <c r="M479" s="6"/>
    </row>
    <row r="480" spans="13:13" x14ac:dyDescent="0.4">
      <c r="M480" s="6"/>
    </row>
    <row r="481" spans="13:13" x14ac:dyDescent="0.4">
      <c r="M481" s="6"/>
    </row>
    <row r="482" spans="13:13" x14ac:dyDescent="0.4">
      <c r="M482" s="6"/>
    </row>
    <row r="483" spans="13:13" x14ac:dyDescent="0.4">
      <c r="M483" s="6"/>
    </row>
    <row r="484" spans="13:13" x14ac:dyDescent="0.4">
      <c r="M484" s="6"/>
    </row>
    <row r="485" spans="13:13" x14ac:dyDescent="0.4">
      <c r="M485" s="6"/>
    </row>
    <row r="486" spans="13:13" x14ac:dyDescent="0.4">
      <c r="M486" s="6"/>
    </row>
    <row r="487" spans="13:13" x14ac:dyDescent="0.4">
      <c r="M487" s="6"/>
    </row>
    <row r="488" spans="13:13" x14ac:dyDescent="0.4">
      <c r="M488" s="6"/>
    </row>
    <row r="489" spans="13:13" x14ac:dyDescent="0.4">
      <c r="M489" s="6"/>
    </row>
    <row r="490" spans="13:13" x14ac:dyDescent="0.4">
      <c r="M490" s="6"/>
    </row>
    <row r="491" spans="13:13" x14ac:dyDescent="0.4">
      <c r="M491" s="6"/>
    </row>
    <row r="492" spans="13:13" x14ac:dyDescent="0.4">
      <c r="M492" s="6"/>
    </row>
    <row r="493" spans="13:13" x14ac:dyDescent="0.4">
      <c r="M493" s="6"/>
    </row>
    <row r="494" spans="13:13" x14ac:dyDescent="0.4">
      <c r="M494" s="6"/>
    </row>
    <row r="495" spans="13:13" x14ac:dyDescent="0.4">
      <c r="M495" s="6"/>
    </row>
    <row r="496" spans="13:13" x14ac:dyDescent="0.4">
      <c r="M496" s="6"/>
    </row>
    <row r="497" spans="13:13" x14ac:dyDescent="0.4">
      <c r="M497" s="6"/>
    </row>
    <row r="498" spans="13:13" x14ac:dyDescent="0.4">
      <c r="M498" s="6"/>
    </row>
    <row r="499" spans="13:13" x14ac:dyDescent="0.4">
      <c r="M499" s="6"/>
    </row>
    <row r="500" spans="13:13" x14ac:dyDescent="0.4">
      <c r="M500" s="6"/>
    </row>
    <row r="501" spans="13:13" x14ac:dyDescent="0.4">
      <c r="M501" s="6"/>
    </row>
    <row r="502" spans="13:13" x14ac:dyDescent="0.4">
      <c r="M502" s="6"/>
    </row>
    <row r="503" spans="13:13" x14ac:dyDescent="0.4">
      <c r="M503" s="6"/>
    </row>
    <row r="504" spans="13:13" x14ac:dyDescent="0.4">
      <c r="M504" s="6"/>
    </row>
    <row r="505" spans="13:13" x14ac:dyDescent="0.4">
      <c r="M505" s="6"/>
    </row>
    <row r="506" spans="13:13" x14ac:dyDescent="0.4">
      <c r="M506" s="6"/>
    </row>
    <row r="507" spans="13:13" x14ac:dyDescent="0.4">
      <c r="M507" s="6"/>
    </row>
    <row r="508" spans="13:13" x14ac:dyDescent="0.4">
      <c r="M508" s="6"/>
    </row>
    <row r="509" spans="13:13" x14ac:dyDescent="0.4">
      <c r="M509" s="6"/>
    </row>
    <row r="510" spans="13:13" x14ac:dyDescent="0.4">
      <c r="M510" s="6"/>
    </row>
    <row r="511" spans="13:13" x14ac:dyDescent="0.4">
      <c r="M511" s="6"/>
    </row>
    <row r="512" spans="13:13" x14ac:dyDescent="0.4">
      <c r="M512" s="6"/>
    </row>
    <row r="513" spans="13:13" x14ac:dyDescent="0.4">
      <c r="M513" s="6"/>
    </row>
    <row r="514" spans="13:13" x14ac:dyDescent="0.4">
      <c r="M514" s="6"/>
    </row>
    <row r="515" spans="13:13" x14ac:dyDescent="0.4">
      <c r="M515" s="6"/>
    </row>
    <row r="516" spans="13:13" x14ac:dyDescent="0.4">
      <c r="M516" s="6"/>
    </row>
    <row r="517" spans="13:13" x14ac:dyDescent="0.4">
      <c r="M517" s="6"/>
    </row>
    <row r="518" spans="13:13" x14ac:dyDescent="0.4">
      <c r="M518" s="6"/>
    </row>
    <row r="519" spans="13:13" x14ac:dyDescent="0.4">
      <c r="M519" s="6"/>
    </row>
    <row r="520" spans="13:13" x14ac:dyDescent="0.4">
      <c r="M520" s="6"/>
    </row>
    <row r="521" spans="13:13" x14ac:dyDescent="0.4">
      <c r="M521" s="6"/>
    </row>
    <row r="522" spans="13:13" x14ac:dyDescent="0.4">
      <c r="M522" s="6"/>
    </row>
    <row r="523" spans="13:13" x14ac:dyDescent="0.4">
      <c r="M523" s="6"/>
    </row>
    <row r="524" spans="13:13" x14ac:dyDescent="0.4">
      <c r="M524" s="6"/>
    </row>
    <row r="525" spans="13:13" x14ac:dyDescent="0.4">
      <c r="M525" s="6"/>
    </row>
    <row r="526" spans="13:13" x14ac:dyDescent="0.4">
      <c r="M526" s="6"/>
    </row>
    <row r="527" spans="13:13" x14ac:dyDescent="0.4">
      <c r="M527" s="6"/>
    </row>
    <row r="528" spans="13:13" x14ac:dyDescent="0.4">
      <c r="M528" s="6"/>
    </row>
    <row r="529" spans="13:13" x14ac:dyDescent="0.4">
      <c r="M529" s="6"/>
    </row>
    <row r="530" spans="13:13" x14ac:dyDescent="0.4">
      <c r="M530" s="6"/>
    </row>
    <row r="531" spans="13:13" x14ac:dyDescent="0.4">
      <c r="M531" s="6"/>
    </row>
    <row r="532" spans="13:13" x14ac:dyDescent="0.4">
      <c r="M532" s="6"/>
    </row>
    <row r="533" spans="13:13" x14ac:dyDescent="0.4">
      <c r="M533" s="6"/>
    </row>
    <row r="534" spans="13:13" x14ac:dyDescent="0.4">
      <c r="M534" s="6"/>
    </row>
    <row r="535" spans="13:13" x14ac:dyDescent="0.4">
      <c r="M535" s="6"/>
    </row>
    <row r="536" spans="13:13" x14ac:dyDescent="0.4">
      <c r="M536" s="6"/>
    </row>
    <row r="537" spans="13:13" x14ac:dyDescent="0.4">
      <c r="M537" s="6"/>
    </row>
    <row r="538" spans="13:13" x14ac:dyDescent="0.4">
      <c r="M538" s="6"/>
    </row>
    <row r="539" spans="13:13" x14ac:dyDescent="0.4">
      <c r="M539" s="6"/>
    </row>
    <row r="540" spans="13:13" x14ac:dyDescent="0.4">
      <c r="M540" s="6"/>
    </row>
    <row r="541" spans="13:13" x14ac:dyDescent="0.4">
      <c r="M541" s="6"/>
    </row>
    <row r="542" spans="13:13" x14ac:dyDescent="0.4">
      <c r="M542" s="6"/>
    </row>
    <row r="543" spans="13:13" x14ac:dyDescent="0.4">
      <c r="M543" s="6"/>
    </row>
    <row r="544" spans="13:13" x14ac:dyDescent="0.4">
      <c r="M544" s="6"/>
    </row>
    <row r="545" spans="13:13" x14ac:dyDescent="0.4">
      <c r="M545" s="6"/>
    </row>
    <row r="546" spans="13:13" x14ac:dyDescent="0.4">
      <c r="M546" s="6"/>
    </row>
    <row r="547" spans="13:13" x14ac:dyDescent="0.4">
      <c r="M547" s="6"/>
    </row>
    <row r="548" spans="13:13" x14ac:dyDescent="0.4">
      <c r="M548" s="6"/>
    </row>
    <row r="549" spans="13:13" x14ac:dyDescent="0.4">
      <c r="M549" s="6"/>
    </row>
    <row r="550" spans="13:13" x14ac:dyDescent="0.4">
      <c r="M550" s="6"/>
    </row>
    <row r="551" spans="13:13" x14ac:dyDescent="0.4">
      <c r="M551" s="6"/>
    </row>
    <row r="552" spans="13:13" x14ac:dyDescent="0.4">
      <c r="M552" s="6"/>
    </row>
    <row r="553" spans="13:13" x14ac:dyDescent="0.4">
      <c r="M553" s="6"/>
    </row>
    <row r="554" spans="13:13" x14ac:dyDescent="0.4">
      <c r="M554" s="6"/>
    </row>
    <row r="555" spans="13:13" x14ac:dyDescent="0.4">
      <c r="M555" s="6"/>
    </row>
    <row r="556" spans="13:13" x14ac:dyDescent="0.4">
      <c r="M556" s="6"/>
    </row>
    <row r="557" spans="13:13" x14ac:dyDescent="0.4">
      <c r="M557" s="6"/>
    </row>
    <row r="558" spans="13:13" x14ac:dyDescent="0.4">
      <c r="M558" s="6"/>
    </row>
    <row r="559" spans="13:13" x14ac:dyDescent="0.4">
      <c r="M559" s="6"/>
    </row>
    <row r="560" spans="13:13" x14ac:dyDescent="0.4">
      <c r="M560" s="6"/>
    </row>
    <row r="561" spans="13:13" x14ac:dyDescent="0.4">
      <c r="M561" s="6"/>
    </row>
    <row r="562" spans="13:13" x14ac:dyDescent="0.4">
      <c r="M562" s="6"/>
    </row>
    <row r="563" spans="13:13" x14ac:dyDescent="0.4">
      <c r="M563" s="6"/>
    </row>
    <row r="564" spans="13:13" x14ac:dyDescent="0.4">
      <c r="M564" s="6"/>
    </row>
    <row r="565" spans="13:13" x14ac:dyDescent="0.4">
      <c r="M565" s="6"/>
    </row>
    <row r="566" spans="13:13" x14ac:dyDescent="0.4">
      <c r="M566" s="6"/>
    </row>
    <row r="567" spans="13:13" x14ac:dyDescent="0.4">
      <c r="M567" s="6"/>
    </row>
    <row r="568" spans="13:13" x14ac:dyDescent="0.4">
      <c r="M568" s="6"/>
    </row>
    <row r="569" spans="13:13" x14ac:dyDescent="0.4">
      <c r="M569" s="6"/>
    </row>
    <row r="570" spans="13:13" x14ac:dyDescent="0.4">
      <c r="M570" s="6"/>
    </row>
    <row r="571" spans="13:13" x14ac:dyDescent="0.4">
      <c r="M571" s="6"/>
    </row>
    <row r="572" spans="13:13" x14ac:dyDescent="0.4">
      <c r="M572" s="6"/>
    </row>
    <row r="573" spans="13:13" x14ac:dyDescent="0.4">
      <c r="M573" s="6"/>
    </row>
    <row r="574" spans="13:13" x14ac:dyDescent="0.4">
      <c r="M574" s="6"/>
    </row>
    <row r="575" spans="13:13" x14ac:dyDescent="0.4">
      <c r="M575" s="6"/>
    </row>
    <row r="576" spans="13:13" x14ac:dyDescent="0.4">
      <c r="M576" s="6"/>
    </row>
    <row r="577" spans="13:13" x14ac:dyDescent="0.4">
      <c r="M577" s="6"/>
    </row>
    <row r="578" spans="13:13" x14ac:dyDescent="0.4">
      <c r="M578" s="6"/>
    </row>
    <row r="579" spans="13:13" x14ac:dyDescent="0.4">
      <c r="M579" s="6"/>
    </row>
    <row r="580" spans="13:13" x14ac:dyDescent="0.4">
      <c r="M580" s="6"/>
    </row>
    <row r="581" spans="13:13" x14ac:dyDescent="0.4">
      <c r="M581" s="6"/>
    </row>
    <row r="582" spans="13:13" x14ac:dyDescent="0.4">
      <c r="M582" s="6"/>
    </row>
    <row r="583" spans="13:13" x14ac:dyDescent="0.4">
      <c r="M583" s="6"/>
    </row>
    <row r="584" spans="13:13" x14ac:dyDescent="0.4">
      <c r="M584" s="6"/>
    </row>
    <row r="585" spans="13:13" x14ac:dyDescent="0.4">
      <c r="M585" s="6"/>
    </row>
    <row r="586" spans="13:13" x14ac:dyDescent="0.4">
      <c r="M586" s="6"/>
    </row>
    <row r="587" spans="13:13" x14ac:dyDescent="0.4">
      <c r="M587" s="6"/>
    </row>
    <row r="588" spans="13:13" x14ac:dyDescent="0.4">
      <c r="M588" s="6"/>
    </row>
    <row r="589" spans="13:13" x14ac:dyDescent="0.4">
      <c r="M589" s="6"/>
    </row>
    <row r="590" spans="13:13" x14ac:dyDescent="0.4">
      <c r="M590" s="6"/>
    </row>
    <row r="591" spans="13:13" x14ac:dyDescent="0.4">
      <c r="M591" s="6"/>
    </row>
    <row r="592" spans="13:13" x14ac:dyDescent="0.4">
      <c r="M592" s="6"/>
    </row>
    <row r="593" spans="13:13" x14ac:dyDescent="0.4">
      <c r="M593" s="6"/>
    </row>
    <row r="594" spans="13:13" x14ac:dyDescent="0.4">
      <c r="M594" s="6"/>
    </row>
    <row r="595" spans="13:13" x14ac:dyDescent="0.4">
      <c r="M595" s="6"/>
    </row>
    <row r="596" spans="13:13" x14ac:dyDescent="0.4">
      <c r="M596" s="6"/>
    </row>
    <row r="597" spans="13:13" x14ac:dyDescent="0.4">
      <c r="M597" s="6"/>
    </row>
    <row r="598" spans="13:13" x14ac:dyDescent="0.4">
      <c r="M598" s="6"/>
    </row>
    <row r="599" spans="13:13" x14ac:dyDescent="0.4">
      <c r="M599" s="6"/>
    </row>
    <row r="600" spans="13:13" x14ac:dyDescent="0.4">
      <c r="M600" s="6"/>
    </row>
    <row r="601" spans="13:13" x14ac:dyDescent="0.4">
      <c r="M601" s="6"/>
    </row>
    <row r="602" spans="13:13" x14ac:dyDescent="0.4">
      <c r="M602" s="6"/>
    </row>
    <row r="603" spans="13:13" x14ac:dyDescent="0.4">
      <c r="M603" s="6"/>
    </row>
    <row r="604" spans="13:13" x14ac:dyDescent="0.4">
      <c r="M604" s="6"/>
    </row>
    <row r="605" spans="13:13" x14ac:dyDescent="0.4">
      <c r="M605" s="6"/>
    </row>
    <row r="606" spans="13:13" x14ac:dyDescent="0.4">
      <c r="M606" s="6"/>
    </row>
    <row r="607" spans="13:13" x14ac:dyDescent="0.4">
      <c r="M607" s="6"/>
    </row>
    <row r="608" spans="13:13" x14ac:dyDescent="0.4">
      <c r="M608" s="6"/>
    </row>
    <row r="609" spans="13:13" x14ac:dyDescent="0.4">
      <c r="M609" s="6"/>
    </row>
    <row r="610" spans="13:13" x14ac:dyDescent="0.4">
      <c r="M610" s="6"/>
    </row>
    <row r="611" spans="13:13" x14ac:dyDescent="0.4">
      <c r="M611" s="6"/>
    </row>
    <row r="612" spans="13:13" x14ac:dyDescent="0.4">
      <c r="M612" s="6"/>
    </row>
    <row r="613" spans="13:13" x14ac:dyDescent="0.4">
      <c r="M613" s="6"/>
    </row>
    <row r="614" spans="13:13" x14ac:dyDescent="0.4">
      <c r="M614" s="6"/>
    </row>
    <row r="615" spans="13:13" x14ac:dyDescent="0.4">
      <c r="M615" s="6"/>
    </row>
    <row r="616" spans="13:13" x14ac:dyDescent="0.4">
      <c r="M616" s="6"/>
    </row>
    <row r="617" spans="13:13" x14ac:dyDescent="0.4">
      <c r="M617" s="6"/>
    </row>
    <row r="618" spans="13:13" x14ac:dyDescent="0.4">
      <c r="M618" s="6"/>
    </row>
    <row r="619" spans="13:13" x14ac:dyDescent="0.4">
      <c r="M619" s="6"/>
    </row>
    <row r="620" spans="13:13" x14ac:dyDescent="0.4">
      <c r="M620" s="6"/>
    </row>
    <row r="621" spans="13:13" x14ac:dyDescent="0.4">
      <c r="M621" s="6"/>
    </row>
    <row r="622" spans="13:13" x14ac:dyDescent="0.4">
      <c r="M622" s="6"/>
    </row>
    <row r="623" spans="13:13" x14ac:dyDescent="0.4">
      <c r="M623" s="6"/>
    </row>
    <row r="624" spans="13:13" x14ac:dyDescent="0.4">
      <c r="M624" s="6"/>
    </row>
    <row r="625" spans="13:13" x14ac:dyDescent="0.4">
      <c r="M625" s="6"/>
    </row>
    <row r="626" spans="13:13" x14ac:dyDescent="0.4">
      <c r="M626" s="6"/>
    </row>
    <row r="627" spans="13:13" x14ac:dyDescent="0.4">
      <c r="M627" s="6"/>
    </row>
    <row r="628" spans="13:13" x14ac:dyDescent="0.4">
      <c r="M628" s="6"/>
    </row>
    <row r="629" spans="13:13" x14ac:dyDescent="0.4">
      <c r="M629" s="6"/>
    </row>
    <row r="630" spans="13:13" x14ac:dyDescent="0.4">
      <c r="M630" s="6"/>
    </row>
    <row r="631" spans="13:13" x14ac:dyDescent="0.4">
      <c r="M631" s="6"/>
    </row>
    <row r="632" spans="13:13" x14ac:dyDescent="0.4">
      <c r="M632" s="6"/>
    </row>
    <row r="633" spans="13:13" x14ac:dyDescent="0.4">
      <c r="M633" s="6"/>
    </row>
    <row r="634" spans="13:13" x14ac:dyDescent="0.4">
      <c r="M634" s="6"/>
    </row>
    <row r="635" spans="13:13" x14ac:dyDescent="0.4">
      <c r="M635" s="6"/>
    </row>
    <row r="636" spans="13:13" x14ac:dyDescent="0.4">
      <c r="M636" s="6"/>
    </row>
    <row r="637" spans="13:13" x14ac:dyDescent="0.4">
      <c r="M637" s="6"/>
    </row>
    <row r="638" spans="13:13" x14ac:dyDescent="0.4">
      <c r="M638" s="6"/>
    </row>
    <row r="639" spans="13:13" x14ac:dyDescent="0.4">
      <c r="M639" s="6"/>
    </row>
    <row r="640" spans="13:13" x14ac:dyDescent="0.4">
      <c r="M640" s="6"/>
    </row>
    <row r="641" spans="13:13" x14ac:dyDescent="0.4">
      <c r="M641" s="6"/>
    </row>
    <row r="642" spans="13:13" x14ac:dyDescent="0.4">
      <c r="M642" s="6"/>
    </row>
    <row r="643" spans="13:13" x14ac:dyDescent="0.4">
      <c r="M643" s="6"/>
    </row>
    <row r="644" spans="13:13" x14ac:dyDescent="0.4">
      <c r="M644" s="6"/>
    </row>
    <row r="645" spans="13:13" x14ac:dyDescent="0.4">
      <c r="M645" s="6"/>
    </row>
    <row r="646" spans="13:13" x14ac:dyDescent="0.4">
      <c r="M646" s="6"/>
    </row>
    <row r="647" spans="13:13" x14ac:dyDescent="0.4">
      <c r="M647" s="6"/>
    </row>
    <row r="648" spans="13:13" x14ac:dyDescent="0.4">
      <c r="M648" s="6"/>
    </row>
    <row r="649" spans="13:13" x14ac:dyDescent="0.4">
      <c r="M649" s="6"/>
    </row>
    <row r="650" spans="13:13" x14ac:dyDescent="0.4">
      <c r="M650" s="6"/>
    </row>
    <row r="651" spans="13:13" x14ac:dyDescent="0.4">
      <c r="M651" s="6"/>
    </row>
    <row r="652" spans="13:13" x14ac:dyDescent="0.4">
      <c r="M652" s="6"/>
    </row>
    <row r="653" spans="13:13" x14ac:dyDescent="0.4">
      <c r="M653" s="6"/>
    </row>
    <row r="654" spans="13:13" x14ac:dyDescent="0.4">
      <c r="M654" s="6"/>
    </row>
    <row r="655" spans="13:13" x14ac:dyDescent="0.4">
      <c r="M655" s="6"/>
    </row>
    <row r="656" spans="13:13" x14ac:dyDescent="0.4">
      <c r="M656" s="6"/>
    </row>
    <row r="657" spans="13:13" x14ac:dyDescent="0.4">
      <c r="M657" s="6"/>
    </row>
    <row r="658" spans="13:13" x14ac:dyDescent="0.4">
      <c r="M658" s="6"/>
    </row>
    <row r="659" spans="13:13" x14ac:dyDescent="0.4">
      <c r="M659" s="6"/>
    </row>
    <row r="660" spans="13:13" x14ac:dyDescent="0.4">
      <c r="M660" s="6"/>
    </row>
    <row r="661" spans="13:13" x14ac:dyDescent="0.4">
      <c r="M661" s="6"/>
    </row>
    <row r="662" spans="13:13" x14ac:dyDescent="0.4">
      <c r="M662" s="6"/>
    </row>
    <row r="663" spans="13:13" x14ac:dyDescent="0.4">
      <c r="M663" s="6"/>
    </row>
    <row r="664" spans="13:13" x14ac:dyDescent="0.4">
      <c r="M664" s="6"/>
    </row>
    <row r="665" spans="13:13" x14ac:dyDescent="0.4">
      <c r="M665" s="6"/>
    </row>
    <row r="666" spans="13:13" x14ac:dyDescent="0.4">
      <c r="M666" s="6"/>
    </row>
    <row r="667" spans="13:13" x14ac:dyDescent="0.4">
      <c r="M667" s="6"/>
    </row>
    <row r="668" spans="13:13" x14ac:dyDescent="0.4">
      <c r="M668" s="6"/>
    </row>
    <row r="669" spans="13:13" x14ac:dyDescent="0.4">
      <c r="M669" s="6"/>
    </row>
    <row r="670" spans="13:13" x14ac:dyDescent="0.4">
      <c r="M670" s="6"/>
    </row>
    <row r="671" spans="13:13" x14ac:dyDescent="0.4">
      <c r="M671" s="6"/>
    </row>
    <row r="672" spans="13:13" x14ac:dyDescent="0.4">
      <c r="M672" s="6"/>
    </row>
    <row r="673" spans="13:13" x14ac:dyDescent="0.4">
      <c r="M673" s="6"/>
    </row>
    <row r="674" spans="13:13" x14ac:dyDescent="0.4">
      <c r="M674" s="6"/>
    </row>
    <row r="675" spans="13:13" x14ac:dyDescent="0.4">
      <c r="M675" s="6"/>
    </row>
    <row r="676" spans="13:13" x14ac:dyDescent="0.4">
      <c r="M676" s="6"/>
    </row>
    <row r="677" spans="13:13" x14ac:dyDescent="0.4">
      <c r="M677" s="6"/>
    </row>
    <row r="678" spans="13:13" x14ac:dyDescent="0.4">
      <c r="M678" s="6"/>
    </row>
    <row r="679" spans="13:13" x14ac:dyDescent="0.4">
      <c r="M679" s="6"/>
    </row>
    <row r="680" spans="13:13" x14ac:dyDescent="0.4">
      <c r="M680" s="6"/>
    </row>
    <row r="681" spans="13:13" x14ac:dyDescent="0.4">
      <c r="M681" s="6"/>
    </row>
    <row r="682" spans="13:13" x14ac:dyDescent="0.4">
      <c r="M682" s="6"/>
    </row>
    <row r="683" spans="13:13" x14ac:dyDescent="0.4">
      <c r="M683" s="6"/>
    </row>
    <row r="684" spans="13:13" x14ac:dyDescent="0.4">
      <c r="M684" s="6"/>
    </row>
    <row r="685" spans="13:13" x14ac:dyDescent="0.4">
      <c r="M685" s="6"/>
    </row>
    <row r="686" spans="13:13" x14ac:dyDescent="0.4">
      <c r="M686" s="6"/>
    </row>
    <row r="687" spans="13:13" x14ac:dyDescent="0.4">
      <c r="M687" s="6"/>
    </row>
    <row r="688" spans="13:13" x14ac:dyDescent="0.4">
      <c r="M688" s="6"/>
    </row>
    <row r="689" spans="13:13" x14ac:dyDescent="0.4">
      <c r="M689" s="6"/>
    </row>
    <row r="690" spans="13:13" x14ac:dyDescent="0.4">
      <c r="M690" s="6"/>
    </row>
    <row r="691" spans="13:13" x14ac:dyDescent="0.4">
      <c r="M691" s="6"/>
    </row>
    <row r="692" spans="13:13" x14ac:dyDescent="0.4">
      <c r="M692" s="6"/>
    </row>
    <row r="693" spans="13:13" x14ac:dyDescent="0.4">
      <c r="M693" s="6"/>
    </row>
    <row r="694" spans="13:13" x14ac:dyDescent="0.4">
      <c r="M694" s="6"/>
    </row>
    <row r="695" spans="13:13" x14ac:dyDescent="0.4">
      <c r="M695" s="6"/>
    </row>
    <row r="696" spans="13:13" x14ac:dyDescent="0.4">
      <c r="M696" s="6"/>
    </row>
    <row r="697" spans="13:13" x14ac:dyDescent="0.4">
      <c r="M697" s="6"/>
    </row>
    <row r="698" spans="13:13" x14ac:dyDescent="0.4">
      <c r="M698" s="6"/>
    </row>
    <row r="699" spans="13:13" x14ac:dyDescent="0.4">
      <c r="M699" s="6"/>
    </row>
    <row r="700" spans="13:13" x14ac:dyDescent="0.4">
      <c r="M700" s="6"/>
    </row>
    <row r="701" spans="13:13" x14ac:dyDescent="0.4">
      <c r="M701" s="6"/>
    </row>
    <row r="702" spans="13:13" x14ac:dyDescent="0.4">
      <c r="M702" s="6"/>
    </row>
    <row r="703" spans="13:13" x14ac:dyDescent="0.4">
      <c r="M703" s="6"/>
    </row>
    <row r="704" spans="13:13" x14ac:dyDescent="0.4">
      <c r="M704" s="6"/>
    </row>
    <row r="705" spans="13:13" x14ac:dyDescent="0.4">
      <c r="M705" s="6"/>
    </row>
    <row r="706" spans="13:13" x14ac:dyDescent="0.4">
      <c r="M706" s="6"/>
    </row>
    <row r="707" spans="13:13" x14ac:dyDescent="0.4">
      <c r="M707" s="6"/>
    </row>
    <row r="708" spans="13:13" x14ac:dyDescent="0.4">
      <c r="M708" s="6"/>
    </row>
    <row r="709" spans="13:13" x14ac:dyDescent="0.4">
      <c r="M709" s="6"/>
    </row>
    <row r="710" spans="13:13" x14ac:dyDescent="0.4">
      <c r="M710" s="6"/>
    </row>
    <row r="711" spans="13:13" x14ac:dyDescent="0.4">
      <c r="M711" s="6"/>
    </row>
    <row r="712" spans="13:13" x14ac:dyDescent="0.4">
      <c r="M712" s="6"/>
    </row>
    <row r="713" spans="13:13" x14ac:dyDescent="0.4">
      <c r="M713" s="6"/>
    </row>
    <row r="714" spans="13:13" x14ac:dyDescent="0.4">
      <c r="M714" s="6"/>
    </row>
    <row r="715" spans="13:13" x14ac:dyDescent="0.4">
      <c r="M715" s="6"/>
    </row>
    <row r="716" spans="13:13" x14ac:dyDescent="0.4">
      <c r="M716" s="6"/>
    </row>
    <row r="717" spans="13:13" x14ac:dyDescent="0.4">
      <c r="M717" s="6"/>
    </row>
    <row r="718" spans="13:13" x14ac:dyDescent="0.4">
      <c r="M718" s="6"/>
    </row>
    <row r="719" spans="13:13" x14ac:dyDescent="0.4">
      <c r="M719" s="6"/>
    </row>
    <row r="720" spans="13:13" x14ac:dyDescent="0.4">
      <c r="M720" s="6"/>
    </row>
    <row r="721" spans="13:13" x14ac:dyDescent="0.4">
      <c r="M721" s="6"/>
    </row>
    <row r="722" spans="13:13" x14ac:dyDescent="0.4">
      <c r="M722" s="6"/>
    </row>
    <row r="723" spans="13:13" x14ac:dyDescent="0.4">
      <c r="M723" s="6"/>
    </row>
    <row r="724" spans="13:13" x14ac:dyDescent="0.4">
      <c r="M724" s="6"/>
    </row>
    <row r="725" spans="13:13" x14ac:dyDescent="0.4">
      <c r="M725" s="6"/>
    </row>
    <row r="726" spans="13:13" x14ac:dyDescent="0.4">
      <c r="M726" s="6"/>
    </row>
    <row r="727" spans="13:13" x14ac:dyDescent="0.4">
      <c r="M727" s="6"/>
    </row>
    <row r="728" spans="13:13" x14ac:dyDescent="0.4">
      <c r="M728" s="6"/>
    </row>
    <row r="729" spans="13:13" x14ac:dyDescent="0.4">
      <c r="M729" s="6"/>
    </row>
    <row r="730" spans="13:13" x14ac:dyDescent="0.4">
      <c r="M730" s="6"/>
    </row>
    <row r="731" spans="13:13" x14ac:dyDescent="0.4">
      <c r="M731" s="6"/>
    </row>
    <row r="732" spans="13:13" x14ac:dyDescent="0.4">
      <c r="M732" s="6"/>
    </row>
    <row r="733" spans="13:13" x14ac:dyDescent="0.4">
      <c r="M733" s="6"/>
    </row>
    <row r="734" spans="13:13" x14ac:dyDescent="0.4">
      <c r="M734" s="6"/>
    </row>
    <row r="735" spans="13:13" x14ac:dyDescent="0.4">
      <c r="M735" s="6"/>
    </row>
    <row r="736" spans="13:13" x14ac:dyDescent="0.4">
      <c r="M736" s="6"/>
    </row>
    <row r="737" spans="13:13" x14ac:dyDescent="0.4">
      <c r="M737" s="6"/>
    </row>
    <row r="738" spans="13:13" x14ac:dyDescent="0.4">
      <c r="M738" s="6"/>
    </row>
    <row r="739" spans="13:13" x14ac:dyDescent="0.4">
      <c r="M739" s="6"/>
    </row>
    <row r="740" spans="13:13" x14ac:dyDescent="0.4">
      <c r="M740" s="6"/>
    </row>
    <row r="741" spans="13:13" x14ac:dyDescent="0.4">
      <c r="M741" s="6"/>
    </row>
    <row r="742" spans="13:13" x14ac:dyDescent="0.4">
      <c r="M742" s="6"/>
    </row>
    <row r="743" spans="13:13" x14ac:dyDescent="0.4">
      <c r="M743" s="6"/>
    </row>
    <row r="744" spans="13:13" x14ac:dyDescent="0.4">
      <c r="M744" s="6"/>
    </row>
    <row r="745" spans="13:13" x14ac:dyDescent="0.4">
      <c r="M745" s="6"/>
    </row>
    <row r="746" spans="13:13" x14ac:dyDescent="0.4">
      <c r="M746" s="6"/>
    </row>
    <row r="747" spans="13:13" x14ac:dyDescent="0.4">
      <c r="M747" s="6"/>
    </row>
    <row r="748" spans="13:13" x14ac:dyDescent="0.4">
      <c r="M748" s="6"/>
    </row>
    <row r="749" spans="13:13" x14ac:dyDescent="0.4">
      <c r="M749" s="6"/>
    </row>
    <row r="750" spans="13:13" x14ac:dyDescent="0.4">
      <c r="M750" s="6"/>
    </row>
    <row r="751" spans="13:13" x14ac:dyDescent="0.4">
      <c r="M751" s="6"/>
    </row>
    <row r="752" spans="13:13" x14ac:dyDescent="0.4">
      <c r="M752" s="6"/>
    </row>
    <row r="753" spans="13:13" x14ac:dyDescent="0.4">
      <c r="M753" s="6"/>
    </row>
    <row r="754" spans="13:13" x14ac:dyDescent="0.4">
      <c r="M754" s="6"/>
    </row>
    <row r="755" spans="13:13" x14ac:dyDescent="0.4">
      <c r="M755" s="6"/>
    </row>
    <row r="756" spans="13:13" x14ac:dyDescent="0.4">
      <c r="M756" s="6"/>
    </row>
    <row r="757" spans="13:13" x14ac:dyDescent="0.4">
      <c r="M757" s="6"/>
    </row>
    <row r="758" spans="13:13" x14ac:dyDescent="0.4">
      <c r="M758" s="6"/>
    </row>
    <row r="759" spans="13:13" x14ac:dyDescent="0.4">
      <c r="M759" s="6"/>
    </row>
    <row r="760" spans="13:13" x14ac:dyDescent="0.4">
      <c r="M760" s="6"/>
    </row>
    <row r="761" spans="13:13" x14ac:dyDescent="0.4">
      <c r="M761" s="6"/>
    </row>
    <row r="762" spans="13:13" x14ac:dyDescent="0.4">
      <c r="M762" s="6"/>
    </row>
    <row r="763" spans="13:13" x14ac:dyDescent="0.4">
      <c r="M763" s="6"/>
    </row>
    <row r="764" spans="13:13" x14ac:dyDescent="0.4">
      <c r="M764" s="6"/>
    </row>
    <row r="765" spans="13:13" x14ac:dyDescent="0.4">
      <c r="M765" s="6"/>
    </row>
    <row r="766" spans="13:13" x14ac:dyDescent="0.4">
      <c r="M766" s="6"/>
    </row>
    <row r="767" spans="13:13" x14ac:dyDescent="0.4">
      <c r="M767" s="6"/>
    </row>
    <row r="768" spans="13:13" x14ac:dyDescent="0.4">
      <c r="M768" s="6"/>
    </row>
    <row r="769" spans="13:13" x14ac:dyDescent="0.4">
      <c r="M769" s="6"/>
    </row>
    <row r="770" spans="13:13" x14ac:dyDescent="0.4">
      <c r="M770" s="6"/>
    </row>
    <row r="771" spans="13:13" x14ac:dyDescent="0.4">
      <c r="M771" s="6"/>
    </row>
    <row r="772" spans="13:13" x14ac:dyDescent="0.4">
      <c r="M772" s="6"/>
    </row>
    <row r="773" spans="13:13" x14ac:dyDescent="0.4">
      <c r="M773" s="6"/>
    </row>
    <row r="774" spans="13:13" x14ac:dyDescent="0.4">
      <c r="M774" s="6"/>
    </row>
    <row r="775" spans="13:13" x14ac:dyDescent="0.4">
      <c r="M775" s="6"/>
    </row>
    <row r="776" spans="13:13" x14ac:dyDescent="0.4">
      <c r="M776" s="6"/>
    </row>
    <row r="777" spans="13:13" x14ac:dyDescent="0.4">
      <c r="M777" s="6"/>
    </row>
    <row r="778" spans="13:13" x14ac:dyDescent="0.4">
      <c r="M778" s="6"/>
    </row>
    <row r="779" spans="13:13" x14ac:dyDescent="0.4">
      <c r="M779" s="6"/>
    </row>
    <row r="780" spans="13:13" x14ac:dyDescent="0.4">
      <c r="M780" s="6"/>
    </row>
    <row r="781" spans="13:13" x14ac:dyDescent="0.4">
      <c r="M781" s="6"/>
    </row>
    <row r="782" spans="13:13" x14ac:dyDescent="0.4">
      <c r="M782" s="6"/>
    </row>
    <row r="783" spans="13:13" x14ac:dyDescent="0.4">
      <c r="M783" s="6"/>
    </row>
    <row r="784" spans="13:13" x14ac:dyDescent="0.4">
      <c r="M784" s="6"/>
    </row>
    <row r="785" spans="13:13" x14ac:dyDescent="0.4">
      <c r="M785" s="6"/>
    </row>
    <row r="786" spans="13:13" x14ac:dyDescent="0.4">
      <c r="M786" s="6"/>
    </row>
    <row r="787" spans="13:13" x14ac:dyDescent="0.4">
      <c r="M787" s="6"/>
    </row>
    <row r="788" spans="13:13" x14ac:dyDescent="0.4">
      <c r="M788" s="6"/>
    </row>
    <row r="789" spans="13:13" x14ac:dyDescent="0.4">
      <c r="M789" s="6"/>
    </row>
    <row r="790" spans="13:13" x14ac:dyDescent="0.4">
      <c r="M790" s="6"/>
    </row>
    <row r="791" spans="13:13" x14ac:dyDescent="0.4">
      <c r="M791" s="6"/>
    </row>
    <row r="792" spans="13:13" x14ac:dyDescent="0.4">
      <c r="M792" s="6"/>
    </row>
    <row r="793" spans="13:13" x14ac:dyDescent="0.4">
      <c r="M793" s="6"/>
    </row>
    <row r="794" spans="13:13" x14ac:dyDescent="0.4">
      <c r="M794" s="6"/>
    </row>
    <row r="795" spans="13:13" x14ac:dyDescent="0.4">
      <c r="M795" s="6"/>
    </row>
    <row r="796" spans="13:13" x14ac:dyDescent="0.4">
      <c r="M796" s="6"/>
    </row>
    <row r="797" spans="13:13" x14ac:dyDescent="0.4">
      <c r="M797" s="6"/>
    </row>
    <row r="798" spans="13:13" x14ac:dyDescent="0.4">
      <c r="M798" s="6"/>
    </row>
    <row r="799" spans="13:13" x14ac:dyDescent="0.4">
      <c r="M799" s="6"/>
    </row>
    <row r="800" spans="13:13" x14ac:dyDescent="0.4">
      <c r="M800" s="6"/>
    </row>
    <row r="801" spans="13:13" x14ac:dyDescent="0.4">
      <c r="M801" s="6"/>
    </row>
    <row r="802" spans="13:13" x14ac:dyDescent="0.4">
      <c r="M802" s="6"/>
    </row>
    <row r="803" spans="13:13" x14ac:dyDescent="0.4">
      <c r="M803" s="6"/>
    </row>
    <row r="804" spans="13:13" x14ac:dyDescent="0.4">
      <c r="M804" s="6"/>
    </row>
    <row r="805" spans="13:13" x14ac:dyDescent="0.4">
      <c r="M805" s="6"/>
    </row>
    <row r="806" spans="13:13" x14ac:dyDescent="0.4">
      <c r="M806" s="6"/>
    </row>
    <row r="807" spans="13:13" x14ac:dyDescent="0.4">
      <c r="M807" s="6"/>
    </row>
    <row r="808" spans="13:13" x14ac:dyDescent="0.4">
      <c r="M808" s="6"/>
    </row>
    <row r="809" spans="13:13" x14ac:dyDescent="0.4">
      <c r="M809" s="6"/>
    </row>
    <row r="810" spans="13:13" x14ac:dyDescent="0.4">
      <c r="M810" s="6"/>
    </row>
    <row r="811" spans="13:13" x14ac:dyDescent="0.4">
      <c r="M811" s="6"/>
    </row>
    <row r="812" spans="13:13" x14ac:dyDescent="0.4">
      <c r="M812" s="6"/>
    </row>
    <row r="813" spans="13:13" x14ac:dyDescent="0.4">
      <c r="M813" s="6"/>
    </row>
    <row r="814" spans="13:13" x14ac:dyDescent="0.4">
      <c r="M814" s="6"/>
    </row>
    <row r="815" spans="13:13" x14ac:dyDescent="0.4">
      <c r="M815" s="6"/>
    </row>
    <row r="816" spans="13:13" x14ac:dyDescent="0.4">
      <c r="M816" s="6"/>
    </row>
    <row r="817" spans="13:13" x14ac:dyDescent="0.4">
      <c r="M817" s="6"/>
    </row>
    <row r="818" spans="13:13" x14ac:dyDescent="0.4">
      <c r="M818" s="6"/>
    </row>
    <row r="819" spans="13:13" x14ac:dyDescent="0.4">
      <c r="M819" s="6"/>
    </row>
    <row r="820" spans="13:13" x14ac:dyDescent="0.4">
      <c r="M820" s="6"/>
    </row>
    <row r="821" spans="13:13" x14ac:dyDescent="0.4">
      <c r="M821" s="6"/>
    </row>
    <row r="822" spans="13:13" x14ac:dyDescent="0.4">
      <c r="M822" s="6"/>
    </row>
    <row r="823" spans="13:13" x14ac:dyDescent="0.4">
      <c r="M823" s="6"/>
    </row>
    <row r="824" spans="13:13" x14ac:dyDescent="0.4">
      <c r="M824" s="6"/>
    </row>
    <row r="825" spans="13:13" x14ac:dyDescent="0.4">
      <c r="M825" s="6"/>
    </row>
    <row r="826" spans="13:13" x14ac:dyDescent="0.4">
      <c r="M826" s="6"/>
    </row>
    <row r="827" spans="13:13" x14ac:dyDescent="0.4">
      <c r="M827" s="6"/>
    </row>
    <row r="828" spans="13:13" x14ac:dyDescent="0.4">
      <c r="M828" s="6"/>
    </row>
    <row r="829" spans="13:13" x14ac:dyDescent="0.4">
      <c r="M829" s="6"/>
    </row>
    <row r="830" spans="13:13" x14ac:dyDescent="0.4">
      <c r="M830" s="6"/>
    </row>
    <row r="831" spans="13:13" x14ac:dyDescent="0.4">
      <c r="M831" s="6"/>
    </row>
    <row r="832" spans="13:13" x14ac:dyDescent="0.4">
      <c r="M832" s="6"/>
    </row>
    <row r="833" spans="13:13" x14ac:dyDescent="0.4">
      <c r="M833" s="6"/>
    </row>
    <row r="834" spans="13:13" x14ac:dyDescent="0.4">
      <c r="M834" s="6"/>
    </row>
    <row r="835" spans="13:13" x14ac:dyDescent="0.4">
      <c r="M835" s="6"/>
    </row>
    <row r="836" spans="13:13" x14ac:dyDescent="0.4">
      <c r="M836" s="6"/>
    </row>
    <row r="837" spans="13:13" x14ac:dyDescent="0.4">
      <c r="M837" s="6"/>
    </row>
    <row r="838" spans="13:13" x14ac:dyDescent="0.4">
      <c r="M838" s="6"/>
    </row>
    <row r="839" spans="13:13" x14ac:dyDescent="0.4">
      <c r="M839" s="6"/>
    </row>
    <row r="840" spans="13:13" x14ac:dyDescent="0.4">
      <c r="M840" s="6"/>
    </row>
    <row r="841" spans="13:13" x14ac:dyDescent="0.4">
      <c r="M841" s="6"/>
    </row>
    <row r="842" spans="13:13" x14ac:dyDescent="0.4">
      <c r="M842" s="6"/>
    </row>
    <row r="843" spans="13:13" x14ac:dyDescent="0.4">
      <c r="M843" s="6"/>
    </row>
    <row r="844" spans="13:13" x14ac:dyDescent="0.4">
      <c r="M844" s="6"/>
    </row>
    <row r="845" spans="13:13" x14ac:dyDescent="0.4">
      <c r="M845" s="6"/>
    </row>
    <row r="846" spans="13:13" x14ac:dyDescent="0.4">
      <c r="M846" s="6"/>
    </row>
    <row r="847" spans="13:13" x14ac:dyDescent="0.4">
      <c r="M847" s="6"/>
    </row>
    <row r="848" spans="13:13" x14ac:dyDescent="0.4">
      <c r="M848" s="6"/>
    </row>
    <row r="849" spans="13:13" x14ac:dyDescent="0.4">
      <c r="M849" s="6"/>
    </row>
    <row r="850" spans="13:13" x14ac:dyDescent="0.4">
      <c r="M850" s="6"/>
    </row>
    <row r="851" spans="13:13" x14ac:dyDescent="0.4">
      <c r="M851" s="6"/>
    </row>
    <row r="852" spans="13:13" x14ac:dyDescent="0.4">
      <c r="M852" s="6"/>
    </row>
    <row r="853" spans="13:13" x14ac:dyDescent="0.4">
      <c r="M853" s="6"/>
    </row>
    <row r="854" spans="13:13" x14ac:dyDescent="0.4">
      <c r="M854" s="6"/>
    </row>
    <row r="855" spans="13:13" x14ac:dyDescent="0.4">
      <c r="M855" s="6"/>
    </row>
    <row r="856" spans="13:13" x14ac:dyDescent="0.4">
      <c r="M856" s="6"/>
    </row>
    <row r="857" spans="13:13" x14ac:dyDescent="0.4">
      <c r="M857" s="6"/>
    </row>
    <row r="858" spans="13:13" x14ac:dyDescent="0.4">
      <c r="M858" s="6"/>
    </row>
    <row r="859" spans="13:13" x14ac:dyDescent="0.4">
      <c r="M859" s="6"/>
    </row>
    <row r="860" spans="13:13" x14ac:dyDescent="0.4">
      <c r="M860" s="6"/>
    </row>
    <row r="861" spans="13:13" x14ac:dyDescent="0.4">
      <c r="M861" s="6"/>
    </row>
    <row r="862" spans="13:13" x14ac:dyDescent="0.4">
      <c r="M862" s="6"/>
    </row>
    <row r="863" spans="13:13" x14ac:dyDescent="0.4">
      <c r="M863" s="6"/>
    </row>
  </sheetData>
  <phoneticPr fontId="2"/>
  <pageMargins left="0.25" right="0.2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A8453-2434-43F2-AFBA-0AC09467BCB3}">
  <sheetPr>
    <tabColor rgb="FF002060"/>
  </sheetPr>
  <dimension ref="A1:N108"/>
  <sheetViews>
    <sheetView topLeftCell="A27" workbookViewId="0">
      <selection activeCell="J54" sqref="J54"/>
    </sheetView>
  </sheetViews>
  <sheetFormatPr defaultRowHeight="18.75" x14ac:dyDescent="0.4"/>
  <cols>
    <col min="1" max="1" width="4.125" style="1" customWidth="1"/>
    <col min="2" max="2" width="15.5" style="1" customWidth="1"/>
    <col min="3" max="3" width="39" style="1" customWidth="1"/>
    <col min="4" max="4" width="6.625" style="1" customWidth="1"/>
    <col min="5" max="5" width="6.5" style="1" customWidth="1"/>
    <col min="6" max="6" width="11.25" style="1" customWidth="1"/>
    <col min="7" max="7" width="6.25" style="1" customWidth="1"/>
    <col min="8" max="9" width="9" style="1"/>
    <col min="10" max="10" width="50" style="1" customWidth="1"/>
    <col min="11" max="16384" width="9" style="1"/>
  </cols>
  <sheetData>
    <row r="1" spans="1:14" x14ac:dyDescent="0.4">
      <c r="A1" s="1" t="s">
        <v>549</v>
      </c>
    </row>
    <row r="2" spans="1:14" ht="14.25" customHeight="1" x14ac:dyDescent="0.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7</v>
      </c>
      <c r="G2" s="3" t="s">
        <v>8</v>
      </c>
    </row>
    <row r="3" spans="1:14" ht="14.25" customHeight="1" x14ac:dyDescent="0.4">
      <c r="A3" s="12">
        <v>1</v>
      </c>
      <c r="B3" s="4" t="str">
        <f>"9784492971406"</f>
        <v>9784492971406</v>
      </c>
      <c r="C3" s="4" t="s">
        <v>394</v>
      </c>
      <c r="D3" s="4" t="s">
        <v>395</v>
      </c>
      <c r="E3" s="4" t="s">
        <v>395</v>
      </c>
      <c r="F3" s="5">
        <v>45259</v>
      </c>
      <c r="G3" s="4">
        <v>1964</v>
      </c>
    </row>
    <row r="4" spans="1:14" ht="14.25" customHeight="1" x14ac:dyDescent="0.4">
      <c r="A4" s="12">
        <v>2</v>
      </c>
      <c r="B4" s="4" t="str">
        <f>"9784065345122"</f>
        <v>9784065345122</v>
      </c>
      <c r="C4" s="4" t="s">
        <v>238</v>
      </c>
      <c r="D4" s="4" t="s">
        <v>156</v>
      </c>
      <c r="E4" s="4" t="s">
        <v>19</v>
      </c>
      <c r="F4" s="5">
        <v>45309</v>
      </c>
      <c r="G4" s="4">
        <v>1500</v>
      </c>
      <c r="N4" s="6"/>
    </row>
    <row r="5" spans="1:14" ht="14.25" customHeight="1" x14ac:dyDescent="0.4">
      <c r="A5" s="12">
        <v>3</v>
      </c>
      <c r="B5" s="4" t="str">
        <f>"9784492973332"</f>
        <v>9784492973332</v>
      </c>
      <c r="C5" s="4" t="s">
        <v>397</v>
      </c>
      <c r="D5" s="4" t="s">
        <v>395</v>
      </c>
      <c r="E5" s="4" t="s">
        <v>395</v>
      </c>
      <c r="F5" s="5">
        <v>45162</v>
      </c>
      <c r="G5" s="4">
        <v>1500</v>
      </c>
      <c r="N5" s="6"/>
    </row>
    <row r="6" spans="1:14" ht="14.25" customHeight="1" x14ac:dyDescent="0.4">
      <c r="A6" s="12">
        <v>4</v>
      </c>
      <c r="B6" s="4" t="str">
        <f>"9784065345115"</f>
        <v>9784065345115</v>
      </c>
      <c r="C6" s="4" t="s">
        <v>239</v>
      </c>
      <c r="D6" s="4" t="s">
        <v>156</v>
      </c>
      <c r="E6" s="4" t="s">
        <v>19</v>
      </c>
      <c r="F6" s="5">
        <v>45309</v>
      </c>
      <c r="G6" s="4">
        <v>1500</v>
      </c>
      <c r="N6" s="6"/>
    </row>
    <row r="7" spans="1:14" ht="14.25" customHeight="1" x14ac:dyDescent="0.4">
      <c r="A7" s="12">
        <v>5</v>
      </c>
      <c r="B7" s="4" t="str">
        <f>"9784816373695"</f>
        <v>9784816373695</v>
      </c>
      <c r="C7" s="4" t="s">
        <v>148</v>
      </c>
      <c r="D7" s="4" t="s">
        <v>149</v>
      </c>
      <c r="E7" s="4" t="s">
        <v>150</v>
      </c>
      <c r="F7" s="5">
        <v>45035</v>
      </c>
      <c r="G7" s="4">
        <v>1300</v>
      </c>
      <c r="N7" s="6"/>
    </row>
    <row r="8" spans="1:14" ht="14.25" customHeight="1" x14ac:dyDescent="0.4">
      <c r="A8" s="12">
        <v>6</v>
      </c>
      <c r="B8" s="4" t="str">
        <f>"9784065345061"</f>
        <v>9784065345061</v>
      </c>
      <c r="C8" s="4" t="s">
        <v>240</v>
      </c>
      <c r="D8" s="4" t="s">
        <v>156</v>
      </c>
      <c r="E8" s="4" t="s">
        <v>19</v>
      </c>
      <c r="F8" s="5">
        <v>45309</v>
      </c>
      <c r="G8" s="4">
        <v>1500</v>
      </c>
      <c r="N8" s="6"/>
    </row>
    <row r="9" spans="1:14" ht="14.25" customHeight="1" x14ac:dyDescent="0.4">
      <c r="A9" s="12">
        <v>7</v>
      </c>
      <c r="B9" s="4" t="str">
        <f>"9784065345078"</f>
        <v>9784065345078</v>
      </c>
      <c r="C9" s="4" t="s">
        <v>244</v>
      </c>
      <c r="D9" s="4" t="s">
        <v>156</v>
      </c>
      <c r="E9" s="4" t="s">
        <v>19</v>
      </c>
      <c r="F9" s="5">
        <v>45309</v>
      </c>
      <c r="G9" s="4">
        <v>1500</v>
      </c>
      <c r="N9" s="6"/>
    </row>
    <row r="10" spans="1:14" ht="14.25" customHeight="1" x14ac:dyDescent="0.4">
      <c r="A10" s="12">
        <v>8</v>
      </c>
      <c r="B10" s="4" t="str">
        <f>"9784296118687"</f>
        <v>9784296118687</v>
      </c>
      <c r="C10" s="4" t="s">
        <v>399</v>
      </c>
      <c r="D10" s="4" t="s">
        <v>400</v>
      </c>
      <c r="E10" s="4" t="s">
        <v>98</v>
      </c>
      <c r="F10" s="5">
        <v>45157</v>
      </c>
      <c r="G10" s="4">
        <v>1500</v>
      </c>
      <c r="N10" s="6"/>
    </row>
    <row r="11" spans="1:14" ht="14.25" customHeight="1" x14ac:dyDescent="0.4">
      <c r="A11" s="12">
        <v>9</v>
      </c>
      <c r="B11" s="4" t="str">
        <f>"9784492972700"</f>
        <v>9784492972700</v>
      </c>
      <c r="C11" s="4" t="s">
        <v>401</v>
      </c>
      <c r="D11" s="4" t="s">
        <v>395</v>
      </c>
      <c r="E11" s="4" t="s">
        <v>395</v>
      </c>
      <c r="F11" s="5">
        <v>45259</v>
      </c>
      <c r="G11" s="4">
        <v>1964</v>
      </c>
      <c r="N11" s="6"/>
    </row>
    <row r="12" spans="1:14" ht="14.25" customHeight="1" x14ac:dyDescent="0.4">
      <c r="A12" s="12">
        <v>10</v>
      </c>
      <c r="B12" s="4" t="str">
        <f>"9784415236599"</f>
        <v>9784415236599</v>
      </c>
      <c r="C12" s="4" t="s">
        <v>151</v>
      </c>
      <c r="D12" s="4" t="s">
        <v>152</v>
      </c>
      <c r="E12" s="4" t="s">
        <v>153</v>
      </c>
      <c r="F12" s="5">
        <v>45040</v>
      </c>
      <c r="G12" s="4">
        <v>1300</v>
      </c>
      <c r="N12" s="6"/>
    </row>
    <row r="13" spans="1:14" ht="14.25" customHeight="1" x14ac:dyDescent="0.4">
      <c r="A13" s="12">
        <v>11</v>
      </c>
      <c r="B13" s="4" t="str">
        <f>"9784471431198"</f>
        <v>9784471431198</v>
      </c>
      <c r="C13" s="4" t="s">
        <v>157</v>
      </c>
      <c r="D13" s="4" t="s">
        <v>158</v>
      </c>
      <c r="E13" s="4" t="s">
        <v>143</v>
      </c>
      <c r="F13" s="5">
        <v>45260</v>
      </c>
      <c r="G13" s="4">
        <v>1400</v>
      </c>
      <c r="N13" s="6"/>
    </row>
    <row r="14" spans="1:14" ht="14.25" customHeight="1" x14ac:dyDescent="0.4">
      <c r="A14" s="12">
        <v>12</v>
      </c>
      <c r="B14" s="4" t="str">
        <f>"9784065345085"</f>
        <v>9784065345085</v>
      </c>
      <c r="C14" s="4" t="s">
        <v>242</v>
      </c>
      <c r="D14" s="4" t="s">
        <v>156</v>
      </c>
      <c r="E14" s="4" t="s">
        <v>19</v>
      </c>
      <c r="F14" s="5">
        <v>45309</v>
      </c>
      <c r="G14" s="4">
        <v>1500</v>
      </c>
      <c r="N14" s="6"/>
    </row>
    <row r="15" spans="1:14" ht="14.25" customHeight="1" x14ac:dyDescent="0.4">
      <c r="A15" s="12">
        <v>13</v>
      </c>
      <c r="B15" s="4" t="str">
        <f>"9784065345108"</f>
        <v>9784065345108</v>
      </c>
      <c r="C15" s="4" t="s">
        <v>241</v>
      </c>
      <c r="D15" s="4" t="s">
        <v>156</v>
      </c>
      <c r="E15" s="4" t="s">
        <v>19</v>
      </c>
      <c r="F15" s="5">
        <v>45309</v>
      </c>
      <c r="G15" s="4">
        <v>1500</v>
      </c>
      <c r="N15" s="6"/>
    </row>
    <row r="16" spans="1:14" ht="14.25" customHeight="1" x14ac:dyDescent="0.4">
      <c r="A16" s="12">
        <v>14</v>
      </c>
      <c r="B16" s="4" t="str">
        <f>"9784065345092"</f>
        <v>9784065345092</v>
      </c>
      <c r="C16" s="4" t="s">
        <v>243</v>
      </c>
      <c r="D16" s="4" t="s">
        <v>156</v>
      </c>
      <c r="E16" s="4" t="s">
        <v>19</v>
      </c>
      <c r="F16" s="5">
        <v>45309</v>
      </c>
      <c r="G16" s="4">
        <v>1500</v>
      </c>
      <c r="N16" s="6"/>
    </row>
    <row r="17" spans="1:14" ht="14.25" customHeight="1" x14ac:dyDescent="0.4">
      <c r="A17" s="12">
        <v>15</v>
      </c>
      <c r="B17" s="4" t="str">
        <f>"9784478117958"</f>
        <v>9784478117958</v>
      </c>
      <c r="C17" s="4" t="s">
        <v>159</v>
      </c>
      <c r="D17" s="4" t="s">
        <v>160</v>
      </c>
      <c r="E17" s="4" t="s">
        <v>161</v>
      </c>
      <c r="F17" s="5">
        <v>45056</v>
      </c>
      <c r="G17" s="4">
        <v>1800</v>
      </c>
      <c r="N17" s="6"/>
    </row>
    <row r="18" spans="1:14" ht="14.25" customHeight="1" x14ac:dyDescent="0.4">
      <c r="A18" s="12">
        <v>16</v>
      </c>
      <c r="B18" s="4" t="str">
        <f>"9784492972397"</f>
        <v>9784492972397</v>
      </c>
      <c r="C18" s="4" t="s">
        <v>407</v>
      </c>
      <c r="D18" s="4" t="s">
        <v>395</v>
      </c>
      <c r="E18" s="4" t="s">
        <v>395</v>
      </c>
      <c r="F18" s="5">
        <v>45259</v>
      </c>
      <c r="G18" s="4">
        <v>1909</v>
      </c>
      <c r="N18" s="6"/>
    </row>
    <row r="19" spans="1:14" ht="14.25" customHeight="1" x14ac:dyDescent="0.4">
      <c r="A19" s="12">
        <v>17</v>
      </c>
      <c r="B19" s="4" t="str">
        <f>"9784415236643"</f>
        <v>9784415236643</v>
      </c>
      <c r="C19" s="4" t="s">
        <v>176</v>
      </c>
      <c r="D19" s="4" t="s">
        <v>152</v>
      </c>
      <c r="E19" s="4" t="s">
        <v>153</v>
      </c>
      <c r="F19" s="5">
        <v>45041</v>
      </c>
      <c r="G19" s="4">
        <v>600</v>
      </c>
      <c r="N19" s="6"/>
    </row>
    <row r="20" spans="1:14" ht="14.25" customHeight="1" x14ac:dyDescent="0.4">
      <c r="A20" s="12">
        <v>18</v>
      </c>
      <c r="B20" s="4" t="str">
        <f>"9784816373718"</f>
        <v>9784816373718</v>
      </c>
      <c r="C20" s="4" t="s">
        <v>162</v>
      </c>
      <c r="D20" s="4" t="s">
        <v>149</v>
      </c>
      <c r="E20" s="4" t="s">
        <v>150</v>
      </c>
      <c r="F20" s="5">
        <v>45036</v>
      </c>
      <c r="G20" s="4">
        <v>1400</v>
      </c>
      <c r="N20" s="6"/>
    </row>
    <row r="21" spans="1:14" ht="14.25" customHeight="1" x14ac:dyDescent="0.4">
      <c r="A21" s="12">
        <v>19</v>
      </c>
      <c r="B21" s="4" t="str">
        <f>"9784471431181"</f>
        <v>9784471431181</v>
      </c>
      <c r="C21" s="4" t="s">
        <v>173</v>
      </c>
      <c r="D21" s="4" t="s">
        <v>174</v>
      </c>
      <c r="E21" s="4" t="s">
        <v>143</v>
      </c>
      <c r="F21" s="5">
        <v>45260</v>
      </c>
      <c r="G21" s="4">
        <v>1450</v>
      </c>
      <c r="N21" s="6"/>
    </row>
    <row r="22" spans="1:14" ht="14.25" customHeight="1" x14ac:dyDescent="0.4">
      <c r="A22" s="12">
        <v>20</v>
      </c>
      <c r="B22" s="4" t="str">
        <f>"9784471431068"</f>
        <v>9784471431068</v>
      </c>
      <c r="C22" s="4" t="s">
        <v>171</v>
      </c>
      <c r="D22" s="4" t="s">
        <v>172</v>
      </c>
      <c r="E22" s="4" t="s">
        <v>143</v>
      </c>
      <c r="F22" s="5">
        <v>45260</v>
      </c>
      <c r="G22" s="4">
        <v>1400</v>
      </c>
      <c r="N22" s="6"/>
    </row>
    <row r="23" spans="1:14" ht="14.25" customHeight="1" x14ac:dyDescent="0.4">
      <c r="A23" s="12">
        <v>21</v>
      </c>
      <c r="B23" s="4" t="str">
        <f>"9784478117965"</f>
        <v>9784478117965</v>
      </c>
      <c r="C23" s="4" t="s">
        <v>167</v>
      </c>
      <c r="D23" s="4" t="s">
        <v>160</v>
      </c>
      <c r="E23" s="4" t="s">
        <v>161</v>
      </c>
      <c r="F23" s="5">
        <v>45056</v>
      </c>
      <c r="G23" s="4">
        <v>1600</v>
      </c>
      <c r="N23" s="6"/>
    </row>
    <row r="24" spans="1:14" ht="14.25" customHeight="1" x14ac:dyDescent="0.4">
      <c r="A24" s="12">
        <v>22</v>
      </c>
      <c r="B24" s="4" t="str">
        <f>"9784478117989"</f>
        <v>9784478117989</v>
      </c>
      <c r="C24" s="4" t="s">
        <v>175</v>
      </c>
      <c r="D24" s="4" t="s">
        <v>160</v>
      </c>
      <c r="E24" s="4" t="s">
        <v>161</v>
      </c>
      <c r="F24" s="5">
        <v>45056</v>
      </c>
      <c r="G24" s="4">
        <v>1200</v>
      </c>
      <c r="N24" s="6"/>
    </row>
    <row r="25" spans="1:14" ht="14.25" customHeight="1" x14ac:dyDescent="0.4">
      <c r="A25" s="12">
        <v>23</v>
      </c>
      <c r="B25" s="4" t="str">
        <f>"9784415236582"</f>
        <v>9784415236582</v>
      </c>
      <c r="C25" s="4" t="s">
        <v>163</v>
      </c>
      <c r="D25" s="4" t="s">
        <v>164</v>
      </c>
      <c r="E25" s="4" t="s">
        <v>153</v>
      </c>
      <c r="F25" s="5">
        <v>45041</v>
      </c>
      <c r="G25" s="4">
        <v>1300</v>
      </c>
      <c r="N25" s="6"/>
    </row>
    <row r="26" spans="1:14" ht="14.25" customHeight="1" x14ac:dyDescent="0.4">
      <c r="A26" s="12">
        <v>24</v>
      </c>
      <c r="B26" s="4" t="str">
        <f>"9784492974377"</f>
        <v>9784492974377</v>
      </c>
      <c r="C26" s="4" t="s">
        <v>412</v>
      </c>
      <c r="D26" s="4" t="s">
        <v>395</v>
      </c>
      <c r="E26" s="4" t="s">
        <v>395</v>
      </c>
      <c r="F26" s="5">
        <v>45072</v>
      </c>
      <c r="G26" s="4">
        <v>1500</v>
      </c>
      <c r="N26" s="6"/>
    </row>
    <row r="27" spans="1:14" ht="14.25" customHeight="1" x14ac:dyDescent="0.4">
      <c r="A27" s="12">
        <v>25</v>
      </c>
      <c r="B27" s="4" t="str">
        <f>"9784405027626"</f>
        <v>9784405027626</v>
      </c>
      <c r="C27" s="4" t="s">
        <v>327</v>
      </c>
      <c r="D27" s="4" t="s">
        <v>328</v>
      </c>
      <c r="E27" s="4" t="s">
        <v>252</v>
      </c>
      <c r="F27" s="5">
        <v>45301</v>
      </c>
      <c r="G27" s="4">
        <v>1400</v>
      </c>
      <c r="N27" s="6"/>
    </row>
    <row r="28" spans="1:14" ht="14.25" customHeight="1" x14ac:dyDescent="0.4">
      <c r="A28" s="12">
        <v>26</v>
      </c>
      <c r="B28" s="4" t="str">
        <f>"9784415236728"</f>
        <v>9784415236728</v>
      </c>
      <c r="C28" s="4" t="s">
        <v>177</v>
      </c>
      <c r="D28" s="4" t="s">
        <v>178</v>
      </c>
      <c r="E28" s="4" t="s">
        <v>153</v>
      </c>
      <c r="F28" s="5">
        <v>45041</v>
      </c>
      <c r="G28" s="4">
        <v>1200</v>
      </c>
      <c r="N28" s="6"/>
    </row>
    <row r="29" spans="1:14" ht="14.25" customHeight="1" x14ac:dyDescent="0.4">
      <c r="A29" s="12">
        <v>27</v>
      </c>
      <c r="B29" s="4" t="str">
        <f>"9784471431280"</f>
        <v>9784471431280</v>
      </c>
      <c r="C29" s="4" t="s">
        <v>247</v>
      </c>
      <c r="D29" s="4" t="s">
        <v>248</v>
      </c>
      <c r="E29" s="4" t="s">
        <v>143</v>
      </c>
      <c r="F29" s="5">
        <v>45260</v>
      </c>
      <c r="G29" s="4">
        <v>1250</v>
      </c>
      <c r="N29" s="6"/>
    </row>
    <row r="30" spans="1:14" ht="14.25" customHeight="1" x14ac:dyDescent="0.4">
      <c r="A30" s="12">
        <v>28</v>
      </c>
      <c r="B30" s="4" t="str">
        <f>"9784471431051"</f>
        <v>9784471431051</v>
      </c>
      <c r="C30" s="4" t="s">
        <v>249</v>
      </c>
      <c r="D30" s="4" t="s">
        <v>248</v>
      </c>
      <c r="E30" s="4" t="s">
        <v>143</v>
      </c>
      <c r="F30" s="5">
        <v>45260</v>
      </c>
      <c r="G30" s="4">
        <v>1200</v>
      </c>
      <c r="N30" s="6"/>
    </row>
    <row r="31" spans="1:14" ht="14.25" customHeight="1" x14ac:dyDescent="0.4">
      <c r="A31" s="12">
        <v>29</v>
      </c>
      <c r="B31" s="4" t="str">
        <f>"9784478117972"</f>
        <v>9784478117972</v>
      </c>
      <c r="C31" s="4" t="s">
        <v>330</v>
      </c>
      <c r="D31" s="4" t="s">
        <v>160</v>
      </c>
      <c r="E31" s="4" t="s">
        <v>161</v>
      </c>
      <c r="F31" s="5">
        <v>45056</v>
      </c>
      <c r="G31" s="4">
        <v>1500</v>
      </c>
      <c r="N31" s="6"/>
    </row>
    <row r="32" spans="1:14" ht="14.25" customHeight="1" x14ac:dyDescent="0.4">
      <c r="A32" s="12">
        <v>30</v>
      </c>
      <c r="B32" s="4" t="str">
        <f>"9784415236629"</f>
        <v>9784415236629</v>
      </c>
      <c r="C32" s="4" t="s">
        <v>245</v>
      </c>
      <c r="D32" s="4" t="s">
        <v>246</v>
      </c>
      <c r="E32" s="4" t="s">
        <v>153</v>
      </c>
      <c r="F32" s="5">
        <v>45041</v>
      </c>
      <c r="G32" s="4">
        <v>600</v>
      </c>
      <c r="N32" s="6"/>
    </row>
    <row r="33" spans="1:14" ht="14.25" customHeight="1" x14ac:dyDescent="0.4">
      <c r="A33" s="12">
        <v>31</v>
      </c>
      <c r="B33" s="4" t="str">
        <f>"9784415236827"</f>
        <v>9784415236827</v>
      </c>
      <c r="C33" s="4" t="s">
        <v>165</v>
      </c>
      <c r="D33" s="4" t="s">
        <v>166</v>
      </c>
      <c r="E33" s="4" t="s">
        <v>153</v>
      </c>
      <c r="F33" s="5">
        <v>45076</v>
      </c>
      <c r="G33" s="4">
        <v>1100</v>
      </c>
      <c r="N33" s="6"/>
    </row>
    <row r="34" spans="1:14" ht="14.25" customHeight="1" x14ac:dyDescent="0.4">
      <c r="A34" s="12">
        <v>32</v>
      </c>
      <c r="B34" s="4" t="str">
        <f>"9784816373725"</f>
        <v>9784816373725</v>
      </c>
      <c r="C34" s="4" t="s">
        <v>423</v>
      </c>
      <c r="D34" s="4" t="s">
        <v>424</v>
      </c>
      <c r="E34" s="4" t="s">
        <v>150</v>
      </c>
      <c r="F34" s="5">
        <v>45036</v>
      </c>
      <c r="G34" s="4">
        <v>1000</v>
      </c>
      <c r="N34" s="6"/>
    </row>
    <row r="35" spans="1:14" ht="14.25" customHeight="1" x14ac:dyDescent="0.4">
      <c r="A35" s="12">
        <v>33</v>
      </c>
      <c r="B35" s="4" t="str">
        <f>"9784415236636"</f>
        <v>9784415236636</v>
      </c>
      <c r="C35" s="4" t="s">
        <v>335</v>
      </c>
      <c r="D35" s="4" t="s">
        <v>164</v>
      </c>
      <c r="E35" s="4" t="s">
        <v>153</v>
      </c>
      <c r="F35" s="5">
        <v>45041</v>
      </c>
      <c r="G35" s="4">
        <v>600</v>
      </c>
      <c r="N35" s="6"/>
    </row>
    <row r="36" spans="1:14" ht="14.25" customHeight="1" x14ac:dyDescent="0.4">
      <c r="A36" s="12">
        <v>34</v>
      </c>
      <c r="B36" s="4" t="str">
        <f>"9784478117552"</f>
        <v>9784478117552</v>
      </c>
      <c r="C36" s="4" t="s">
        <v>425</v>
      </c>
      <c r="D36" s="4" t="s">
        <v>426</v>
      </c>
      <c r="E36" s="4" t="s">
        <v>161</v>
      </c>
      <c r="F36" s="5">
        <v>44958</v>
      </c>
      <c r="G36" s="4">
        <v>1500</v>
      </c>
      <c r="N36" s="6"/>
    </row>
    <row r="37" spans="1:14" ht="14.25" customHeight="1" x14ac:dyDescent="0.4">
      <c r="A37" s="12">
        <v>35</v>
      </c>
      <c r="B37" s="4" t="str">
        <f>"9784788983649"</f>
        <v>9784788983649</v>
      </c>
      <c r="C37" s="4" t="s">
        <v>431</v>
      </c>
      <c r="D37" s="4" t="s">
        <v>331</v>
      </c>
      <c r="E37" s="4" t="s">
        <v>155</v>
      </c>
      <c r="F37" s="5">
        <v>45280</v>
      </c>
      <c r="G37" s="4">
        <v>1400</v>
      </c>
      <c r="N37" s="6"/>
    </row>
    <row r="38" spans="1:14" ht="14.25" customHeight="1" x14ac:dyDescent="0.4">
      <c r="A38" s="12">
        <v>36</v>
      </c>
      <c r="B38" s="4" t="str">
        <f>"9784415236612"</f>
        <v>9784415236612</v>
      </c>
      <c r="C38" s="4" t="s">
        <v>336</v>
      </c>
      <c r="D38" s="4" t="s">
        <v>152</v>
      </c>
      <c r="E38" s="4" t="s">
        <v>153</v>
      </c>
      <c r="F38" s="5">
        <v>45040</v>
      </c>
      <c r="G38" s="4">
        <v>1300</v>
      </c>
      <c r="N38" s="6"/>
    </row>
    <row r="39" spans="1:14" ht="14.25" customHeight="1" x14ac:dyDescent="0.4">
      <c r="A39" s="12">
        <v>37</v>
      </c>
      <c r="B39" s="4" t="str">
        <f>"9784471431099"</f>
        <v>9784471431099</v>
      </c>
      <c r="C39" s="4" t="s">
        <v>342</v>
      </c>
      <c r="D39" s="4" t="s">
        <v>343</v>
      </c>
      <c r="E39" s="4" t="s">
        <v>143</v>
      </c>
      <c r="F39" s="5">
        <v>45264</v>
      </c>
      <c r="G39" s="4">
        <v>1300</v>
      </c>
      <c r="N39" s="6"/>
    </row>
    <row r="40" spans="1:14" ht="14.25" customHeight="1" x14ac:dyDescent="0.4">
      <c r="A40" s="12">
        <v>38</v>
      </c>
      <c r="B40" s="4" t="str">
        <f>"9784479797975"</f>
        <v>9784479797975</v>
      </c>
      <c r="C40" s="4" t="s">
        <v>433</v>
      </c>
      <c r="D40" s="4" t="s">
        <v>158</v>
      </c>
      <c r="E40" s="4" t="s">
        <v>96</v>
      </c>
      <c r="F40" s="5">
        <v>45302</v>
      </c>
      <c r="G40" s="4">
        <v>1400</v>
      </c>
      <c r="N40" s="6"/>
    </row>
    <row r="41" spans="1:14" ht="14.25" customHeight="1" x14ac:dyDescent="0.4">
      <c r="A41" s="12">
        <v>39</v>
      </c>
      <c r="B41" s="4" t="str">
        <f>"9784471431204"</f>
        <v>9784471431204</v>
      </c>
      <c r="C41" s="4" t="s">
        <v>250</v>
      </c>
      <c r="D41" s="4" t="s">
        <v>174</v>
      </c>
      <c r="E41" s="4" t="s">
        <v>143</v>
      </c>
      <c r="F41" s="5">
        <v>45260</v>
      </c>
      <c r="G41" s="4">
        <v>1400</v>
      </c>
      <c r="N41" s="6"/>
    </row>
    <row r="42" spans="1:14" ht="14.25" customHeight="1" x14ac:dyDescent="0.4">
      <c r="A42" s="12">
        <v>40</v>
      </c>
      <c r="B42" s="4" t="str">
        <f>"9784415236674"</f>
        <v>9784415236674</v>
      </c>
      <c r="C42" s="4" t="s">
        <v>434</v>
      </c>
      <c r="D42" s="4" t="s">
        <v>435</v>
      </c>
      <c r="E42" s="4" t="s">
        <v>153</v>
      </c>
      <c r="F42" s="5">
        <v>45041</v>
      </c>
      <c r="G42" s="4">
        <v>1100</v>
      </c>
      <c r="N42" s="6"/>
    </row>
    <row r="43" spans="1:14" ht="14.25" customHeight="1" x14ac:dyDescent="0.4">
      <c r="A43" s="12">
        <v>41</v>
      </c>
      <c r="B43" s="4" t="str">
        <f>"9784300110447"</f>
        <v>9784300110447</v>
      </c>
      <c r="C43" s="4" t="s">
        <v>332</v>
      </c>
      <c r="D43" s="4" t="s">
        <v>333</v>
      </c>
      <c r="E43" s="4" t="s">
        <v>334</v>
      </c>
      <c r="F43" s="5">
        <v>45308</v>
      </c>
      <c r="G43" s="4">
        <v>1200</v>
      </c>
      <c r="N43" s="6"/>
    </row>
    <row r="44" spans="1:14" ht="14.25" customHeight="1" x14ac:dyDescent="0.4">
      <c r="A44" s="12">
        <v>42</v>
      </c>
      <c r="B44" s="4" t="str">
        <f>"9784471431228"</f>
        <v>9784471431228</v>
      </c>
      <c r="C44" s="4" t="s">
        <v>337</v>
      </c>
      <c r="D44" s="4" t="s">
        <v>174</v>
      </c>
      <c r="E44" s="4" t="s">
        <v>143</v>
      </c>
      <c r="F44" s="5">
        <v>45264</v>
      </c>
      <c r="G44" s="4">
        <v>1400</v>
      </c>
      <c r="N44" s="6"/>
    </row>
    <row r="45" spans="1:14" ht="14.25" customHeight="1" x14ac:dyDescent="0.4">
      <c r="A45" s="12">
        <v>43</v>
      </c>
      <c r="B45" s="4" t="str">
        <f>"9784788983595"</f>
        <v>9784788983595</v>
      </c>
      <c r="C45" s="4" t="s">
        <v>445</v>
      </c>
      <c r="D45" s="4" t="s">
        <v>331</v>
      </c>
      <c r="E45" s="4" t="s">
        <v>155</v>
      </c>
      <c r="F45" s="5">
        <v>45280</v>
      </c>
      <c r="G45" s="4">
        <v>1300</v>
      </c>
      <c r="N45" s="6"/>
    </row>
    <row r="46" spans="1:14" ht="14.25" customHeight="1" x14ac:dyDescent="0.4">
      <c r="A46" s="12">
        <v>44</v>
      </c>
      <c r="B46" s="4" t="str">
        <f>"9784415236681"</f>
        <v>9784415236681</v>
      </c>
      <c r="C46" s="4" t="s">
        <v>341</v>
      </c>
      <c r="D46" s="4" t="s">
        <v>152</v>
      </c>
      <c r="E46" s="4" t="s">
        <v>153</v>
      </c>
      <c r="F46" s="5">
        <v>45041</v>
      </c>
      <c r="G46" s="4">
        <v>1200</v>
      </c>
      <c r="N46" s="6"/>
    </row>
    <row r="47" spans="1:14" ht="14.25" customHeight="1" x14ac:dyDescent="0.4">
      <c r="A47" s="12">
        <v>45</v>
      </c>
      <c r="B47" s="4" t="str">
        <f>"9784865813913"</f>
        <v>9784865813913</v>
      </c>
      <c r="C47" s="4" t="s">
        <v>168</v>
      </c>
      <c r="D47" s="4" t="s">
        <v>169</v>
      </c>
      <c r="E47" s="4" t="s">
        <v>170</v>
      </c>
      <c r="F47" s="5">
        <v>45084</v>
      </c>
      <c r="G47" s="4">
        <v>1300</v>
      </c>
      <c r="N47" s="6"/>
    </row>
    <row r="48" spans="1:14" ht="14.25" customHeight="1" x14ac:dyDescent="0.4">
      <c r="A48" s="12">
        <v>46</v>
      </c>
      <c r="B48" s="4" t="str">
        <f>"9784839983352"</f>
        <v>9784839983352</v>
      </c>
      <c r="C48" s="4" t="s">
        <v>446</v>
      </c>
      <c r="D48" s="4" t="s">
        <v>447</v>
      </c>
      <c r="E48" s="4" t="s">
        <v>448</v>
      </c>
      <c r="F48" s="5">
        <v>45071</v>
      </c>
      <c r="G48" s="4">
        <v>1200</v>
      </c>
      <c r="N48" s="6"/>
    </row>
    <row r="49" spans="1:14" ht="14.25" customHeight="1" x14ac:dyDescent="0.4">
      <c r="A49" s="12">
        <v>47</v>
      </c>
      <c r="B49" s="4" t="str">
        <f>"9784415237466"</f>
        <v>9784415237466</v>
      </c>
      <c r="C49" s="4" t="s">
        <v>451</v>
      </c>
      <c r="D49" s="4" t="s">
        <v>329</v>
      </c>
      <c r="E49" s="4" t="s">
        <v>153</v>
      </c>
      <c r="F49" s="5">
        <v>45264</v>
      </c>
      <c r="G49" s="4">
        <v>900</v>
      </c>
      <c r="N49" s="6"/>
    </row>
    <row r="50" spans="1:14" ht="14.25" customHeight="1" x14ac:dyDescent="0.4">
      <c r="A50" s="12">
        <v>48</v>
      </c>
      <c r="B50" s="4" t="str">
        <f>"9784471431112"</f>
        <v>9784471431112</v>
      </c>
      <c r="C50" s="4" t="s">
        <v>338</v>
      </c>
      <c r="D50" s="4" t="s">
        <v>248</v>
      </c>
      <c r="E50" s="4" t="s">
        <v>143</v>
      </c>
      <c r="F50" s="5">
        <v>45260</v>
      </c>
      <c r="G50" s="4">
        <v>1300</v>
      </c>
      <c r="N50" s="6"/>
    </row>
    <row r="51" spans="1:14" ht="14.25" customHeight="1" x14ac:dyDescent="0.4">
      <c r="A51" s="12">
        <v>49</v>
      </c>
      <c r="B51" s="4" t="str">
        <f>"9784471431600"</f>
        <v>9784471431600</v>
      </c>
      <c r="C51" s="4" t="s">
        <v>452</v>
      </c>
      <c r="D51" s="4" t="s">
        <v>453</v>
      </c>
      <c r="E51" s="4" t="s">
        <v>143</v>
      </c>
      <c r="F51" s="5">
        <v>45264</v>
      </c>
      <c r="G51" s="4">
        <v>1500</v>
      </c>
      <c r="N51" s="6"/>
    </row>
    <row r="52" spans="1:14" ht="14.25" customHeight="1" x14ac:dyDescent="0.4">
      <c r="A52" s="12">
        <v>50</v>
      </c>
      <c r="B52" s="4" t="str">
        <f>"9784839983260"</f>
        <v>9784839983260</v>
      </c>
      <c r="C52" s="4" t="s">
        <v>454</v>
      </c>
      <c r="D52" s="4" t="s">
        <v>455</v>
      </c>
      <c r="E52" s="4" t="s">
        <v>448</v>
      </c>
      <c r="F52" s="5">
        <v>45017</v>
      </c>
      <c r="G52" s="4">
        <v>1300</v>
      </c>
      <c r="N52" s="6"/>
    </row>
    <row r="53" spans="1:14" ht="14.25" customHeight="1" x14ac:dyDescent="0.4">
      <c r="A53" s="8"/>
      <c r="F53" s="6"/>
      <c r="N53" s="6"/>
    </row>
    <row r="54" spans="1:14" ht="14.25" customHeight="1" x14ac:dyDescent="0.4">
      <c r="A54" s="1" t="s">
        <v>550</v>
      </c>
      <c r="F54" s="6"/>
      <c r="N54" s="6"/>
    </row>
    <row r="55" spans="1:14" ht="14.25" customHeight="1" x14ac:dyDescent="0.4">
      <c r="A55" s="2" t="s">
        <v>1</v>
      </c>
      <c r="B55" s="3" t="s">
        <v>2</v>
      </c>
      <c r="C55" s="3" t="s">
        <v>3</v>
      </c>
      <c r="D55" s="3" t="s">
        <v>4</v>
      </c>
      <c r="E55" s="3" t="s">
        <v>5</v>
      </c>
      <c r="F55" s="3" t="s">
        <v>7</v>
      </c>
      <c r="G55" s="3" t="s">
        <v>8</v>
      </c>
      <c r="N55" s="6"/>
    </row>
    <row r="56" spans="1:14" ht="14.25" customHeight="1" x14ac:dyDescent="0.4">
      <c r="A56" s="12">
        <v>1</v>
      </c>
      <c r="B56" s="4" t="str">
        <f>"9784788985353"</f>
        <v>9784788985353</v>
      </c>
      <c r="C56" s="4" t="s">
        <v>396</v>
      </c>
      <c r="D56" s="4"/>
      <c r="E56" s="4" t="s">
        <v>547</v>
      </c>
      <c r="F56" s="5">
        <v>45369</v>
      </c>
      <c r="G56" s="4">
        <v>1700</v>
      </c>
      <c r="N56" s="6"/>
    </row>
    <row r="57" spans="1:14" ht="14.25" customHeight="1" x14ac:dyDescent="0.4">
      <c r="A57" s="12">
        <v>2</v>
      </c>
      <c r="B57" s="4" t="str">
        <f>"9784788977976"</f>
        <v>9784788977976</v>
      </c>
      <c r="C57" s="4" t="s">
        <v>344</v>
      </c>
      <c r="D57" s="4" t="s">
        <v>181</v>
      </c>
      <c r="E57" s="4" t="s">
        <v>547</v>
      </c>
      <c r="F57" s="5">
        <v>45327</v>
      </c>
      <c r="G57" s="4">
        <v>1200</v>
      </c>
      <c r="N57" s="6"/>
    </row>
    <row r="58" spans="1:14" ht="14.25" customHeight="1" x14ac:dyDescent="0.4">
      <c r="A58" s="12">
        <v>3</v>
      </c>
      <c r="B58" s="4" t="str">
        <f>"9784788985360"</f>
        <v>9784788985360</v>
      </c>
      <c r="C58" s="4" t="s">
        <v>398</v>
      </c>
      <c r="D58" s="4"/>
      <c r="E58" s="4" t="s">
        <v>547</v>
      </c>
      <c r="F58" s="5">
        <v>45374</v>
      </c>
      <c r="G58" s="4">
        <v>1700</v>
      </c>
      <c r="N58" s="6"/>
    </row>
    <row r="59" spans="1:14" ht="14.25" customHeight="1" x14ac:dyDescent="0.4">
      <c r="A59" s="12">
        <v>4</v>
      </c>
      <c r="B59" s="4" t="str">
        <f>"9784788977983"</f>
        <v>9784788977983</v>
      </c>
      <c r="C59" s="4" t="s">
        <v>347</v>
      </c>
      <c r="D59" s="4" t="s">
        <v>181</v>
      </c>
      <c r="E59" s="4" t="s">
        <v>547</v>
      </c>
      <c r="F59" s="5">
        <v>45324</v>
      </c>
      <c r="G59" s="4">
        <v>1000</v>
      </c>
      <c r="N59" s="6"/>
    </row>
    <row r="60" spans="1:14" ht="14.25" customHeight="1" x14ac:dyDescent="0.4">
      <c r="A60" s="12">
        <v>5</v>
      </c>
      <c r="B60" s="4" t="str">
        <f>"9784788985346"</f>
        <v>9784788985346</v>
      </c>
      <c r="C60" s="4" t="s">
        <v>346</v>
      </c>
      <c r="D60" s="4"/>
      <c r="E60" s="4" t="s">
        <v>547</v>
      </c>
      <c r="F60" s="5">
        <v>45349</v>
      </c>
      <c r="G60" s="4">
        <v>1500</v>
      </c>
      <c r="N60" s="6"/>
    </row>
    <row r="61" spans="1:14" ht="14.25" customHeight="1" x14ac:dyDescent="0.4">
      <c r="A61" s="12">
        <v>6</v>
      </c>
      <c r="B61" s="4" t="str">
        <f>"9784788934962"</f>
        <v>9784788934962</v>
      </c>
      <c r="C61" s="4" t="s">
        <v>405</v>
      </c>
      <c r="D61" s="4" t="s">
        <v>181</v>
      </c>
      <c r="E61" s="4" t="s">
        <v>547</v>
      </c>
      <c r="F61" s="5">
        <v>45357</v>
      </c>
      <c r="G61" s="4">
        <v>2800</v>
      </c>
      <c r="N61" s="6"/>
    </row>
    <row r="62" spans="1:14" ht="14.25" customHeight="1" x14ac:dyDescent="0.4">
      <c r="A62" s="12">
        <v>7</v>
      </c>
      <c r="B62" s="4" t="str">
        <f>"9784788985377"</f>
        <v>9784788985377</v>
      </c>
      <c r="C62" s="4" t="s">
        <v>406</v>
      </c>
      <c r="D62" s="4"/>
      <c r="E62" s="4" t="s">
        <v>547</v>
      </c>
      <c r="F62" s="5">
        <v>45380</v>
      </c>
      <c r="G62" s="4">
        <v>1500</v>
      </c>
      <c r="N62" s="6"/>
    </row>
    <row r="63" spans="1:14" ht="14.25" customHeight="1" x14ac:dyDescent="0.4">
      <c r="A63" s="12">
        <v>8</v>
      </c>
      <c r="B63" s="4" t="str">
        <f>"9784910884134"</f>
        <v>9784910884134</v>
      </c>
      <c r="C63" s="4" t="s">
        <v>228</v>
      </c>
      <c r="D63" s="4" t="s">
        <v>229</v>
      </c>
      <c r="E63" s="7" t="s">
        <v>230</v>
      </c>
      <c r="F63" s="5">
        <v>45223</v>
      </c>
      <c r="G63" s="4">
        <v>1700</v>
      </c>
      <c r="N63" s="6"/>
    </row>
    <row r="64" spans="1:14" ht="14.25" customHeight="1" x14ac:dyDescent="0.4">
      <c r="A64" s="12">
        <v>9</v>
      </c>
      <c r="B64" s="4" t="str">
        <f>"9784788937598"</f>
        <v>9784788937598</v>
      </c>
      <c r="C64" s="4" t="s">
        <v>408</v>
      </c>
      <c r="D64" s="4" t="s">
        <v>181</v>
      </c>
      <c r="E64" s="4" t="s">
        <v>547</v>
      </c>
      <c r="F64" s="5">
        <v>45310</v>
      </c>
      <c r="G64" s="4">
        <v>1900</v>
      </c>
      <c r="N64" s="6"/>
    </row>
    <row r="65" spans="1:14" ht="14.25" customHeight="1" x14ac:dyDescent="0.4">
      <c r="A65" s="12">
        <v>10</v>
      </c>
      <c r="B65" s="4" t="str">
        <f>"9784788934931"</f>
        <v>9784788934931</v>
      </c>
      <c r="C65" s="4" t="s">
        <v>231</v>
      </c>
      <c r="D65" s="4" t="s">
        <v>181</v>
      </c>
      <c r="E65" s="4" t="s">
        <v>547</v>
      </c>
      <c r="F65" s="5">
        <v>45310</v>
      </c>
      <c r="G65" s="4">
        <v>3000</v>
      </c>
      <c r="N65" s="6"/>
    </row>
    <row r="66" spans="1:14" ht="14.25" customHeight="1" x14ac:dyDescent="0.4">
      <c r="A66" s="12">
        <v>11</v>
      </c>
      <c r="B66" s="4" t="str">
        <f>"9784788937451"</f>
        <v>9784788937451</v>
      </c>
      <c r="C66" s="4" t="s">
        <v>180</v>
      </c>
      <c r="D66" s="4" t="s">
        <v>181</v>
      </c>
      <c r="E66" s="4" t="s">
        <v>547</v>
      </c>
      <c r="F66" s="5">
        <v>45168</v>
      </c>
      <c r="G66" s="4">
        <v>1800</v>
      </c>
      <c r="N66" s="6"/>
    </row>
    <row r="67" spans="1:14" ht="14.25" customHeight="1" x14ac:dyDescent="0.4">
      <c r="A67" s="12">
        <v>12</v>
      </c>
      <c r="B67" s="4" t="str">
        <f>"9784788985339"</f>
        <v>9784788985339</v>
      </c>
      <c r="C67" s="4" t="s">
        <v>345</v>
      </c>
      <c r="D67" s="4" t="s">
        <v>179</v>
      </c>
      <c r="E67" s="4" t="s">
        <v>547</v>
      </c>
      <c r="F67" s="5">
        <v>45337</v>
      </c>
      <c r="G67" s="4">
        <v>1700</v>
      </c>
      <c r="N67" s="6"/>
    </row>
    <row r="68" spans="1:14" ht="14.25" customHeight="1" x14ac:dyDescent="0.4">
      <c r="A68" s="12">
        <v>13</v>
      </c>
      <c r="B68" s="4" t="str">
        <f>"9784788937413"</f>
        <v>9784788937413</v>
      </c>
      <c r="C68" s="4" t="s">
        <v>186</v>
      </c>
      <c r="D68" s="4" t="s">
        <v>181</v>
      </c>
      <c r="E68" s="4" t="s">
        <v>547</v>
      </c>
      <c r="F68" s="5">
        <v>45173</v>
      </c>
      <c r="G68" s="4">
        <v>1800</v>
      </c>
      <c r="N68" s="6"/>
    </row>
    <row r="69" spans="1:14" ht="14.25" customHeight="1" x14ac:dyDescent="0.4">
      <c r="A69" s="12">
        <v>14</v>
      </c>
      <c r="B69" s="4" t="str">
        <f>"9784788934900"</f>
        <v>9784788934900</v>
      </c>
      <c r="C69" s="4" t="s">
        <v>414</v>
      </c>
      <c r="D69" s="4" t="s">
        <v>181</v>
      </c>
      <c r="E69" s="4" t="s">
        <v>547</v>
      </c>
      <c r="F69" s="5">
        <v>45266</v>
      </c>
      <c r="G69" s="4">
        <v>3000</v>
      </c>
      <c r="N69" s="6"/>
    </row>
    <row r="70" spans="1:14" ht="14.25" customHeight="1" x14ac:dyDescent="0.4">
      <c r="A70" s="12">
        <v>15</v>
      </c>
      <c r="B70" s="4" t="str">
        <f>"9784788937444"</f>
        <v>9784788937444</v>
      </c>
      <c r="C70" s="4" t="s">
        <v>182</v>
      </c>
      <c r="D70" s="4" t="s">
        <v>181</v>
      </c>
      <c r="E70" s="4" t="s">
        <v>547</v>
      </c>
      <c r="F70" s="5">
        <v>45168</v>
      </c>
      <c r="G70" s="4">
        <v>1800</v>
      </c>
      <c r="N70" s="6"/>
    </row>
    <row r="71" spans="1:14" ht="14.25" customHeight="1" x14ac:dyDescent="0.4">
      <c r="A71" s="12">
        <v>16</v>
      </c>
      <c r="B71" s="4" t="str">
        <f>"9784788937543"</f>
        <v>9784788937543</v>
      </c>
      <c r="C71" s="4" t="s">
        <v>234</v>
      </c>
      <c r="D71" s="4" t="s">
        <v>181</v>
      </c>
      <c r="E71" s="4" t="s">
        <v>547</v>
      </c>
      <c r="F71" s="5">
        <v>45245</v>
      </c>
      <c r="G71" s="4">
        <v>1900</v>
      </c>
      <c r="N71" s="6"/>
    </row>
    <row r="72" spans="1:14" ht="14.25" customHeight="1" x14ac:dyDescent="0.4">
      <c r="A72" s="12">
        <v>17</v>
      </c>
      <c r="B72" s="4" t="str">
        <f>"9784788937468"</f>
        <v>9784788937468</v>
      </c>
      <c r="C72" s="4" t="s">
        <v>183</v>
      </c>
      <c r="D72" s="4" t="s">
        <v>181</v>
      </c>
      <c r="E72" s="4" t="s">
        <v>547</v>
      </c>
      <c r="F72" s="5">
        <v>45168</v>
      </c>
      <c r="G72" s="4">
        <v>1800</v>
      </c>
      <c r="N72" s="6"/>
    </row>
    <row r="73" spans="1:14" ht="14.25" customHeight="1" x14ac:dyDescent="0.4">
      <c r="A73" s="12">
        <v>18</v>
      </c>
      <c r="B73" s="4" t="str">
        <f>"9784788934917"</f>
        <v>9784788934917</v>
      </c>
      <c r="C73" s="4" t="s">
        <v>184</v>
      </c>
      <c r="D73" s="4" t="s">
        <v>181</v>
      </c>
      <c r="E73" s="4" t="s">
        <v>547</v>
      </c>
      <c r="F73" s="5">
        <v>45266</v>
      </c>
      <c r="G73" s="4">
        <v>3000</v>
      </c>
      <c r="N73" s="6"/>
    </row>
    <row r="74" spans="1:14" ht="14.25" customHeight="1" x14ac:dyDescent="0.4">
      <c r="A74" s="12">
        <v>19</v>
      </c>
      <c r="B74" s="4" t="str">
        <f>"9784788937611"</f>
        <v>9784788937611</v>
      </c>
      <c r="C74" s="4" t="s">
        <v>348</v>
      </c>
      <c r="D74" s="4" t="s">
        <v>181</v>
      </c>
      <c r="E74" s="4" t="s">
        <v>547</v>
      </c>
      <c r="F74" s="5">
        <v>45252</v>
      </c>
      <c r="G74" s="4">
        <v>1900</v>
      </c>
    </row>
    <row r="75" spans="1:14" ht="14.25" customHeight="1" x14ac:dyDescent="0.4">
      <c r="A75" s="12">
        <v>20</v>
      </c>
      <c r="B75" s="4" t="str">
        <f>"9784788934948"</f>
        <v>9784788934948</v>
      </c>
      <c r="C75" s="4" t="s">
        <v>232</v>
      </c>
      <c r="D75" s="4" t="s">
        <v>181</v>
      </c>
      <c r="E75" s="4" t="s">
        <v>547</v>
      </c>
      <c r="F75" s="5">
        <v>45310</v>
      </c>
      <c r="G75" s="4">
        <v>3000</v>
      </c>
      <c r="N75" s="6"/>
    </row>
    <row r="76" spans="1:14" ht="14.25" customHeight="1" x14ac:dyDescent="0.4">
      <c r="A76" s="12">
        <v>21</v>
      </c>
      <c r="B76" s="4" t="str">
        <f>"9784788952003"</f>
        <v>9784788952003</v>
      </c>
      <c r="C76" s="4" t="s">
        <v>236</v>
      </c>
      <c r="D76" s="4" t="s">
        <v>229</v>
      </c>
      <c r="E76" s="4" t="s">
        <v>547</v>
      </c>
      <c r="F76" s="5">
        <v>45280</v>
      </c>
      <c r="G76" s="4">
        <v>1400</v>
      </c>
      <c r="N76" s="6"/>
    </row>
    <row r="77" spans="1:14" ht="14.25" customHeight="1" x14ac:dyDescent="0.4">
      <c r="A77" s="12">
        <v>22</v>
      </c>
      <c r="B77" s="4" t="str">
        <f>"9784788977891"</f>
        <v>9784788977891</v>
      </c>
      <c r="C77" s="4" t="s">
        <v>416</v>
      </c>
      <c r="D77" s="4" t="s">
        <v>417</v>
      </c>
      <c r="E77" s="4" t="s">
        <v>547</v>
      </c>
      <c r="F77" s="5">
        <v>45357</v>
      </c>
      <c r="G77" s="4">
        <v>1600</v>
      </c>
      <c r="N77" s="6"/>
    </row>
    <row r="78" spans="1:14" ht="14.25" customHeight="1" x14ac:dyDescent="0.4">
      <c r="A78" s="12">
        <v>23</v>
      </c>
      <c r="B78" s="4" t="str">
        <f>"9784788934887"</f>
        <v>9784788934887</v>
      </c>
      <c r="C78" s="4" t="s">
        <v>188</v>
      </c>
      <c r="D78" s="4" t="s">
        <v>181</v>
      </c>
      <c r="E78" s="4" t="s">
        <v>547</v>
      </c>
      <c r="F78" s="5">
        <v>45217</v>
      </c>
      <c r="G78" s="4">
        <v>3500</v>
      </c>
      <c r="N78" s="6"/>
    </row>
    <row r="79" spans="1:14" ht="14.25" customHeight="1" x14ac:dyDescent="0.4">
      <c r="A79" s="12">
        <v>24</v>
      </c>
      <c r="B79" s="4" t="str">
        <f>"9784788985308"</f>
        <v>9784788985308</v>
      </c>
      <c r="C79" s="4" t="s">
        <v>154</v>
      </c>
      <c r="D79" s="4"/>
      <c r="E79" s="4" t="s">
        <v>547</v>
      </c>
      <c r="F79" s="5">
        <v>45265</v>
      </c>
      <c r="G79" s="4">
        <v>2000</v>
      </c>
      <c r="N79" s="6"/>
    </row>
    <row r="80" spans="1:14" ht="14.25" customHeight="1" x14ac:dyDescent="0.4">
      <c r="A80" s="12">
        <v>25</v>
      </c>
      <c r="B80" s="4" t="str">
        <f>"9784788977846"</f>
        <v>9784788977846</v>
      </c>
      <c r="C80" s="4" t="s">
        <v>339</v>
      </c>
      <c r="D80" s="4" t="s">
        <v>340</v>
      </c>
      <c r="E80" s="7" t="s">
        <v>155</v>
      </c>
      <c r="F80" s="5">
        <v>45245</v>
      </c>
      <c r="G80" s="4">
        <v>1300</v>
      </c>
      <c r="N80" s="6"/>
    </row>
    <row r="81" spans="1:14" ht="14.25" customHeight="1" x14ac:dyDescent="0.4">
      <c r="A81" s="12">
        <v>26</v>
      </c>
      <c r="B81" s="4" t="str">
        <f>"9784788937475"</f>
        <v>9784788937475</v>
      </c>
      <c r="C81" s="4" t="s">
        <v>185</v>
      </c>
      <c r="D81" s="4" t="s">
        <v>181</v>
      </c>
      <c r="E81" s="4" t="s">
        <v>547</v>
      </c>
      <c r="F81" s="5">
        <v>45182</v>
      </c>
      <c r="G81" s="4">
        <v>1900</v>
      </c>
      <c r="N81" s="6"/>
    </row>
    <row r="82" spans="1:14" ht="14.25" customHeight="1" x14ac:dyDescent="0.4">
      <c r="A82" s="12">
        <v>27</v>
      </c>
      <c r="B82" s="4" t="str">
        <f>"9784788937574"</f>
        <v>9784788937574</v>
      </c>
      <c r="C82" s="4" t="s">
        <v>233</v>
      </c>
      <c r="D82" s="4" t="s">
        <v>181</v>
      </c>
      <c r="E82" s="4" t="s">
        <v>547</v>
      </c>
      <c r="F82" s="5">
        <v>45182</v>
      </c>
      <c r="G82" s="4">
        <v>1900</v>
      </c>
      <c r="N82" s="6"/>
    </row>
    <row r="83" spans="1:14" ht="14.25" customHeight="1" x14ac:dyDescent="0.4">
      <c r="A83" s="12">
        <v>28</v>
      </c>
      <c r="B83" s="4" t="str">
        <f>"9784788937550"</f>
        <v>9784788937550</v>
      </c>
      <c r="C83" s="4" t="s">
        <v>237</v>
      </c>
      <c r="D83" s="4" t="s">
        <v>181</v>
      </c>
      <c r="E83" s="4" t="s">
        <v>547</v>
      </c>
      <c r="F83" s="5">
        <v>45216</v>
      </c>
      <c r="G83" s="4">
        <v>1900</v>
      </c>
      <c r="N83" s="6"/>
    </row>
    <row r="84" spans="1:14" ht="14.25" customHeight="1" x14ac:dyDescent="0.4">
      <c r="A84" s="12">
        <v>29</v>
      </c>
      <c r="B84" s="4" t="str">
        <f>"9784788934924"</f>
        <v>9784788934924</v>
      </c>
      <c r="C84" s="4" t="s">
        <v>235</v>
      </c>
      <c r="D84" s="4" t="s">
        <v>181</v>
      </c>
      <c r="E84" s="4" t="s">
        <v>547</v>
      </c>
      <c r="F84" s="5">
        <v>45315</v>
      </c>
      <c r="G84" s="4">
        <v>3500</v>
      </c>
      <c r="N84" s="6"/>
    </row>
    <row r="85" spans="1:14" ht="14.25" customHeight="1" x14ac:dyDescent="0.4">
      <c r="A85" s="12">
        <v>30</v>
      </c>
      <c r="B85" s="4" t="str">
        <f>"9784788937420"</f>
        <v>9784788937420</v>
      </c>
      <c r="C85" s="4" t="s">
        <v>187</v>
      </c>
      <c r="D85" s="4" t="s">
        <v>181</v>
      </c>
      <c r="E85" s="4" t="s">
        <v>547</v>
      </c>
      <c r="F85" s="5">
        <v>45173</v>
      </c>
      <c r="G85" s="4">
        <v>1800</v>
      </c>
      <c r="N85" s="6"/>
    </row>
    <row r="86" spans="1:14" ht="14.25" customHeight="1" x14ac:dyDescent="0.4">
      <c r="A86" s="12">
        <v>31</v>
      </c>
      <c r="B86" s="4" t="str">
        <f>"9784788937628"</f>
        <v>9784788937628</v>
      </c>
      <c r="C86" s="4" t="s">
        <v>427</v>
      </c>
      <c r="D86" s="4" t="s">
        <v>181</v>
      </c>
      <c r="E86" s="4" t="s">
        <v>547</v>
      </c>
      <c r="F86" s="5">
        <v>45258</v>
      </c>
      <c r="G86" s="4">
        <v>1900</v>
      </c>
      <c r="N86" s="6"/>
    </row>
    <row r="87" spans="1:14" ht="14.25" customHeight="1" x14ac:dyDescent="0.4">
      <c r="A87" s="12">
        <v>32</v>
      </c>
      <c r="B87" s="4" t="str">
        <f>"9784788937604"</f>
        <v>9784788937604</v>
      </c>
      <c r="C87" s="4" t="s">
        <v>428</v>
      </c>
      <c r="D87" s="4" t="s">
        <v>181</v>
      </c>
      <c r="E87" s="4" t="s">
        <v>547</v>
      </c>
      <c r="F87" s="5">
        <v>45190</v>
      </c>
      <c r="G87" s="4">
        <v>1900</v>
      </c>
      <c r="N87" s="6"/>
    </row>
    <row r="88" spans="1:14" ht="14.25" customHeight="1" x14ac:dyDescent="0.4">
      <c r="A88" s="12">
        <v>33</v>
      </c>
      <c r="B88" s="4" t="str">
        <f>"9784788934955"</f>
        <v>9784788934955</v>
      </c>
      <c r="C88" s="4" t="s">
        <v>430</v>
      </c>
      <c r="D88" s="4" t="s">
        <v>181</v>
      </c>
      <c r="E88" s="4" t="s">
        <v>547</v>
      </c>
      <c r="F88" s="5">
        <v>45238</v>
      </c>
      <c r="G88" s="4">
        <v>3000</v>
      </c>
      <c r="N88" s="6"/>
    </row>
    <row r="89" spans="1:14" ht="14.25" customHeight="1" x14ac:dyDescent="0.4">
      <c r="A89" s="12">
        <v>34</v>
      </c>
      <c r="B89" s="4" t="str">
        <f>"9784788937536"</f>
        <v>9784788937536</v>
      </c>
      <c r="C89" s="4" t="s">
        <v>189</v>
      </c>
      <c r="D89" s="4" t="s">
        <v>181</v>
      </c>
      <c r="E89" s="4" t="s">
        <v>547</v>
      </c>
      <c r="F89" s="5">
        <v>45222</v>
      </c>
      <c r="G89" s="4">
        <v>1900</v>
      </c>
      <c r="N89" s="6"/>
    </row>
    <row r="90" spans="1:14" ht="14.25" customHeight="1" x14ac:dyDescent="0.4">
      <c r="A90" s="12">
        <v>35</v>
      </c>
      <c r="B90" s="4" t="str">
        <f>"9784788937437"</f>
        <v>9784788937437</v>
      </c>
      <c r="C90" s="4" t="s">
        <v>436</v>
      </c>
      <c r="D90" s="4" t="s">
        <v>181</v>
      </c>
      <c r="E90" s="4" t="s">
        <v>547</v>
      </c>
      <c r="F90" s="5">
        <v>45173</v>
      </c>
      <c r="G90" s="4">
        <v>1800</v>
      </c>
      <c r="N90" s="6"/>
    </row>
    <row r="91" spans="1:14" ht="14.25" customHeight="1" x14ac:dyDescent="0.4">
      <c r="A91" s="12">
        <v>36</v>
      </c>
      <c r="B91" s="4" t="str">
        <f>"9784788948976"</f>
        <v>9784788948976</v>
      </c>
      <c r="C91" s="4" t="s">
        <v>438</v>
      </c>
      <c r="D91" s="4" t="s">
        <v>439</v>
      </c>
      <c r="E91" s="4" t="s">
        <v>547</v>
      </c>
      <c r="F91" s="5">
        <v>43822</v>
      </c>
      <c r="G91" s="4">
        <v>1300</v>
      </c>
      <c r="N91" s="6"/>
    </row>
    <row r="93" spans="1:14" ht="14.85" customHeight="1" x14ac:dyDescent="0.4">
      <c r="A93" s="1" t="s">
        <v>548</v>
      </c>
      <c r="F93" s="6"/>
    </row>
    <row r="94" spans="1:14" ht="14.85" customHeight="1" x14ac:dyDescent="0.4">
      <c r="A94" s="2" t="s">
        <v>1</v>
      </c>
      <c r="B94" s="3" t="s">
        <v>2</v>
      </c>
      <c r="C94" s="3" t="s">
        <v>3</v>
      </c>
      <c r="D94" s="3" t="s">
        <v>4</v>
      </c>
      <c r="E94" s="3" t="s">
        <v>5</v>
      </c>
      <c r="F94" s="3" t="s">
        <v>7</v>
      </c>
      <c r="G94" s="3" t="s">
        <v>8</v>
      </c>
    </row>
    <row r="95" spans="1:14" ht="14.85" customHeight="1" x14ac:dyDescent="0.4">
      <c r="A95" s="12">
        <v>1</v>
      </c>
      <c r="B95" s="4" t="str">
        <f>"9784788719217"</f>
        <v>9784788719217</v>
      </c>
      <c r="C95" s="4" t="s">
        <v>402</v>
      </c>
      <c r="D95" s="4" t="s">
        <v>403</v>
      </c>
      <c r="E95" s="4" t="s">
        <v>403</v>
      </c>
      <c r="F95" s="5">
        <v>45173</v>
      </c>
      <c r="G95" s="4">
        <v>1500</v>
      </c>
    </row>
    <row r="96" spans="1:14" ht="14.85" customHeight="1" x14ac:dyDescent="0.4">
      <c r="A96" s="12">
        <v>2</v>
      </c>
      <c r="B96" s="4" t="str">
        <f>"9784788719200"</f>
        <v>9784788719200</v>
      </c>
      <c r="C96" s="4" t="s">
        <v>404</v>
      </c>
      <c r="D96" s="4" t="s">
        <v>403</v>
      </c>
      <c r="E96" s="4" t="s">
        <v>403</v>
      </c>
      <c r="F96" s="5">
        <v>45173</v>
      </c>
      <c r="G96" s="4">
        <v>1500</v>
      </c>
    </row>
    <row r="97" spans="1:7" ht="14.85" customHeight="1" x14ac:dyDescent="0.4">
      <c r="A97" s="12">
        <v>3</v>
      </c>
      <c r="B97" s="4" t="str">
        <f>"9784788719224"</f>
        <v>9784788719224</v>
      </c>
      <c r="C97" s="4" t="s">
        <v>411</v>
      </c>
      <c r="D97" s="4" t="s">
        <v>403</v>
      </c>
      <c r="E97" s="4" t="s">
        <v>403</v>
      </c>
      <c r="F97" s="5">
        <v>45173</v>
      </c>
      <c r="G97" s="4">
        <v>1500</v>
      </c>
    </row>
    <row r="98" spans="1:7" ht="14.85" customHeight="1" x14ac:dyDescent="0.4">
      <c r="A98" s="12">
        <v>4</v>
      </c>
      <c r="B98" s="4" t="str">
        <f>"9784788719248"</f>
        <v>9784788719248</v>
      </c>
      <c r="C98" s="4" t="s">
        <v>413</v>
      </c>
      <c r="D98" s="4" t="s">
        <v>403</v>
      </c>
      <c r="E98" s="4" t="s">
        <v>403</v>
      </c>
      <c r="F98" s="5">
        <v>45173</v>
      </c>
      <c r="G98" s="4">
        <v>1500</v>
      </c>
    </row>
    <row r="99" spans="1:7" ht="14.85" customHeight="1" x14ac:dyDescent="0.4">
      <c r="A99" s="12">
        <v>5</v>
      </c>
      <c r="B99" s="4" t="str">
        <f>"9784788719323"</f>
        <v>9784788719323</v>
      </c>
      <c r="C99" s="4" t="s">
        <v>415</v>
      </c>
      <c r="D99" s="4" t="s">
        <v>403</v>
      </c>
      <c r="E99" s="4" t="s">
        <v>547</v>
      </c>
      <c r="F99" s="5">
        <v>45173</v>
      </c>
      <c r="G99" s="4">
        <v>1100</v>
      </c>
    </row>
    <row r="100" spans="1:7" ht="14.85" customHeight="1" x14ac:dyDescent="0.4">
      <c r="A100" s="12">
        <v>6</v>
      </c>
      <c r="B100" s="4" t="str">
        <f>"9784788719231"</f>
        <v>9784788719231</v>
      </c>
      <c r="C100" s="4" t="s">
        <v>418</v>
      </c>
      <c r="D100" s="4" t="s">
        <v>403</v>
      </c>
      <c r="E100" s="4" t="s">
        <v>403</v>
      </c>
      <c r="F100" s="5">
        <v>45173</v>
      </c>
      <c r="G100" s="4">
        <v>1500</v>
      </c>
    </row>
    <row r="101" spans="1:7" ht="14.85" customHeight="1" x14ac:dyDescent="0.4">
      <c r="A101" s="12">
        <v>7</v>
      </c>
      <c r="B101" s="4" t="str">
        <f>"9784788719255"</f>
        <v>9784788719255</v>
      </c>
      <c r="C101" s="4" t="s">
        <v>419</v>
      </c>
      <c r="D101" s="4" t="s">
        <v>403</v>
      </c>
      <c r="E101" s="4" t="s">
        <v>403</v>
      </c>
      <c r="F101" s="5">
        <v>45174</v>
      </c>
      <c r="G101" s="4">
        <v>1500</v>
      </c>
    </row>
    <row r="102" spans="1:7" ht="14.85" customHeight="1" x14ac:dyDescent="0.4">
      <c r="A102" s="12">
        <v>8</v>
      </c>
      <c r="B102" s="4" t="str">
        <f>"9784788959767"</f>
        <v>9784788959767</v>
      </c>
      <c r="C102" s="4" t="s">
        <v>420</v>
      </c>
      <c r="D102" s="4" t="s">
        <v>181</v>
      </c>
      <c r="E102" s="4" t="s">
        <v>547</v>
      </c>
      <c r="F102" s="5">
        <v>45168</v>
      </c>
      <c r="G102" s="4">
        <v>1200</v>
      </c>
    </row>
    <row r="103" spans="1:7" ht="14.85" customHeight="1" x14ac:dyDescent="0.4">
      <c r="A103" s="12">
        <v>9</v>
      </c>
      <c r="B103" s="4" t="str">
        <f>"9784864556170"</f>
        <v>9784864556170</v>
      </c>
      <c r="C103" s="4" t="s">
        <v>421</v>
      </c>
      <c r="D103" s="4" t="s">
        <v>422</v>
      </c>
      <c r="E103" s="4" t="s">
        <v>422</v>
      </c>
      <c r="F103" s="5">
        <v>45203</v>
      </c>
      <c r="G103" s="4">
        <v>1800</v>
      </c>
    </row>
    <row r="104" spans="1:7" ht="14.85" customHeight="1" x14ac:dyDescent="0.4">
      <c r="A104" s="12">
        <v>10</v>
      </c>
      <c r="B104" s="4" t="str">
        <f>"9784788959873"</f>
        <v>9784788959873</v>
      </c>
      <c r="C104" s="4" t="s">
        <v>429</v>
      </c>
      <c r="D104" s="4" t="s">
        <v>181</v>
      </c>
      <c r="E104" s="4" t="s">
        <v>547</v>
      </c>
      <c r="F104" s="5">
        <v>45364</v>
      </c>
      <c r="G104" s="4">
        <v>1400</v>
      </c>
    </row>
    <row r="105" spans="1:7" ht="14.85" customHeight="1" x14ac:dyDescent="0.4">
      <c r="A105" s="12">
        <v>11</v>
      </c>
      <c r="B105" s="4" t="str">
        <f>"9784788959828"</f>
        <v>9784788959828</v>
      </c>
      <c r="C105" s="4" t="s">
        <v>432</v>
      </c>
      <c r="D105" s="4" t="s">
        <v>181</v>
      </c>
      <c r="E105" s="4" t="s">
        <v>547</v>
      </c>
      <c r="F105" s="5">
        <v>45194</v>
      </c>
      <c r="G105" s="4">
        <v>1600</v>
      </c>
    </row>
    <row r="106" spans="1:7" ht="14.85" customHeight="1" x14ac:dyDescent="0.4">
      <c r="A106" s="12">
        <v>12</v>
      </c>
      <c r="B106" s="4" t="str">
        <f>"9784788959859"</f>
        <v>9784788959859</v>
      </c>
      <c r="C106" s="4" t="s">
        <v>437</v>
      </c>
      <c r="D106" s="4" t="s">
        <v>181</v>
      </c>
      <c r="E106" s="4" t="s">
        <v>547</v>
      </c>
      <c r="F106" s="5">
        <v>45337</v>
      </c>
      <c r="G106" s="4">
        <v>1600</v>
      </c>
    </row>
    <row r="107" spans="1:7" ht="14.85" customHeight="1" x14ac:dyDescent="0.4">
      <c r="A107" s="12">
        <v>13</v>
      </c>
      <c r="B107" s="4" t="str">
        <f>"9784864556149"</f>
        <v>9784864556149</v>
      </c>
      <c r="C107" s="4" t="s">
        <v>440</v>
      </c>
      <c r="D107" s="4" t="s">
        <v>422</v>
      </c>
      <c r="E107" s="4" t="s">
        <v>422</v>
      </c>
      <c r="F107" s="5">
        <v>45202</v>
      </c>
      <c r="G107" s="4">
        <v>1900</v>
      </c>
    </row>
    <row r="108" spans="1:7" ht="14.65" customHeight="1" x14ac:dyDescent="0.4">
      <c r="A108" s="12">
        <v>14</v>
      </c>
      <c r="B108" s="4" t="str">
        <f>"9784864556330"</f>
        <v>9784864556330</v>
      </c>
      <c r="C108" s="4" t="s">
        <v>441</v>
      </c>
      <c r="D108" s="4" t="s">
        <v>422</v>
      </c>
      <c r="E108" s="4" t="s">
        <v>422</v>
      </c>
      <c r="F108" s="5">
        <v>45203</v>
      </c>
      <c r="G108" s="4">
        <v>1900</v>
      </c>
    </row>
  </sheetData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文芸一般ベスト2024年3月</vt:lpstr>
      <vt:lpstr>語学書ベスト2024年3月</vt:lpstr>
      <vt:lpstr>就職書ベスト2024年3月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重松 理恵</dc:creator>
  <cp:lastModifiedBy>和則 藤田</cp:lastModifiedBy>
  <cp:lastPrinted>2024-04-01T04:03:43Z</cp:lastPrinted>
  <dcterms:created xsi:type="dcterms:W3CDTF">2023-06-01T09:54:50Z</dcterms:created>
  <dcterms:modified xsi:type="dcterms:W3CDTF">2024-04-09T02:16:14Z</dcterms:modified>
</cp:coreProperties>
</file>